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5480" windowHeight="11640" activeTab="0"/>
  </bookViews>
  <sheets>
    <sheet name="Comparable Categories" sheetId="1" r:id="rId1"/>
  </sheets>
  <definedNames>
    <definedName name="_xlnm.Print_Area" localSheetId="0">'Comparable Categories'!$A$1:$AH$79</definedName>
    <definedName name="Z_5A90F39C_AD92_4CB8_A5F8_1977A0A62E63_.wvu.PrintArea" localSheetId="0" hidden="1">'Comparable Categories'!$A$1:$O$79</definedName>
  </definedNames>
  <calcPr fullCalcOnLoad="1"/>
</workbook>
</file>

<file path=xl/sharedStrings.xml><?xml version="1.0" encoding="utf-8"?>
<sst xmlns="http://schemas.openxmlformats.org/spreadsheetml/2006/main" count="191" uniqueCount="79">
  <si>
    <t xml:space="preserve">     Household maintenance</t>
  </si>
  <si>
    <t xml:space="preserve">     Child care</t>
  </si>
  <si>
    <t xml:space="preserve">     Repair and hire of footwear</t>
  </si>
  <si>
    <t xml:space="preserve">     Personal care services</t>
  </si>
  <si>
    <t xml:space="preserve">     Funeral and burial services</t>
  </si>
  <si>
    <t xml:space="preserve">     Accounting and other business services</t>
  </si>
  <si>
    <t xml:space="preserve">     Legal services</t>
  </si>
  <si>
    <t xml:space="preserve">     Communication</t>
  </si>
  <si>
    <t xml:space="preserve">     Food supplied to civilians</t>
  </si>
  <si>
    <t xml:space="preserve">     Purchased meals and beverages</t>
  </si>
  <si>
    <t xml:space="preserve">     Veterinary and other services for pets</t>
  </si>
  <si>
    <t xml:space="preserve">     Gambling</t>
  </si>
  <si>
    <t xml:space="preserve">     Photo studios</t>
  </si>
  <si>
    <t xml:space="preserve">     Photo processing</t>
  </si>
  <si>
    <t xml:space="preserve">     Cable and satellite television and radio services</t>
  </si>
  <si>
    <t xml:space="preserve">     Other motor vehicle services</t>
  </si>
  <si>
    <t xml:space="preserve">     Imputed rental of owner-occupied nonfarm housing</t>
  </si>
  <si>
    <t xml:space="preserve">     Rent and utilities</t>
  </si>
  <si>
    <t xml:space="preserve">Ratio of comparable services to total services </t>
  </si>
  <si>
    <t>Comparable services</t>
  </si>
  <si>
    <t>Total services</t>
  </si>
  <si>
    <t xml:space="preserve">   Services - household consumption expenditures</t>
  </si>
  <si>
    <t xml:space="preserve">     Newspapers and periodicals</t>
  </si>
  <si>
    <t xml:space="preserve">     Tobacco</t>
  </si>
  <si>
    <t xml:space="preserve">     Personal care products</t>
  </si>
  <si>
    <t xml:space="preserve">     Sewing items</t>
  </si>
  <si>
    <t xml:space="preserve">     Household linens</t>
  </si>
  <si>
    <t xml:space="preserve">     Household paper products</t>
  </si>
  <si>
    <t xml:space="preserve">     Household cleaning products</t>
  </si>
  <si>
    <t xml:space="preserve">     Film and photographic supplies</t>
  </si>
  <si>
    <t xml:space="preserve">     Pets and related products</t>
  </si>
  <si>
    <t xml:space="preserve">     Gasoline and other energy goods</t>
  </si>
  <si>
    <t xml:space="preserve">     Shoes and other footwear</t>
  </si>
  <si>
    <t xml:space="preserve">     Clothing materials</t>
  </si>
  <si>
    <t xml:space="preserve">     Men's and boys' clothing </t>
  </si>
  <si>
    <t xml:space="preserve">     Women's and girls' clothing</t>
  </si>
  <si>
    <t xml:space="preserve">     Alcoholic beverages purchased for off-premises consumption</t>
  </si>
  <si>
    <t xml:space="preserve">     Nonalcoholic beverages purchased for off-premises consumption</t>
  </si>
  <si>
    <t xml:space="preserve">     Food purchased for off-premises consumption</t>
  </si>
  <si>
    <t xml:space="preserve">Ratio of comparable nondurables to total nondurables </t>
  </si>
  <si>
    <t>Comparable nondurable goods</t>
  </si>
  <si>
    <t>Total nondurable goods</t>
  </si>
  <si>
    <r>
      <t xml:space="preserve">   </t>
    </r>
    <r>
      <rPr>
        <b/>
        <sz val="8"/>
        <rFont val="Arial"/>
        <family val="2"/>
      </rPr>
      <t>Nondurable goods</t>
    </r>
  </si>
  <si>
    <t xml:space="preserve">     Telephone and facsimile equipment</t>
  </si>
  <si>
    <t xml:space="preserve">     Jewelry and watches</t>
  </si>
  <si>
    <t xml:space="preserve">     Musical instruments</t>
  </si>
  <si>
    <t xml:space="preserve">     Recreational books</t>
  </si>
  <si>
    <t xml:space="preserve">     Other recreational vehicles</t>
  </si>
  <si>
    <t xml:space="preserve">     Pleasure boats</t>
  </si>
  <si>
    <t xml:space="preserve">     Bicycles and accessories</t>
  </si>
  <si>
    <t xml:space="preserve">     Sporting equipment, supplies, guns, and ammunition</t>
  </si>
  <si>
    <t xml:space="preserve">     Photographic equipment</t>
  </si>
  <si>
    <t xml:space="preserve">     Recording media</t>
  </si>
  <si>
    <t xml:space="preserve">     Audio equipment</t>
  </si>
  <si>
    <t xml:space="preserve">     Televisions</t>
  </si>
  <si>
    <t xml:space="preserve">     Outdoor equipment and supplies</t>
  </si>
  <si>
    <t xml:space="preserve">     Glassware, tableware, and household utensils</t>
  </si>
  <si>
    <t xml:space="preserve">     Household appliances</t>
  </si>
  <si>
    <t xml:space="preserve">     Furniture and furnishings</t>
  </si>
  <si>
    <t xml:space="preserve">     Motor vehicle accessories and parts</t>
  </si>
  <si>
    <t xml:space="preserve">     New motor vehicles</t>
  </si>
  <si>
    <t xml:space="preserve">Ratio of comparable durables to total durables </t>
  </si>
  <si>
    <t>Comparable durable goods</t>
  </si>
  <si>
    <t>Total durable goods</t>
  </si>
  <si>
    <r>
      <t xml:space="preserve">   </t>
    </r>
    <r>
      <rPr>
        <b/>
        <sz val="8"/>
        <rFont val="Arial"/>
        <family val="2"/>
      </rPr>
      <t>Durable goods</t>
    </r>
  </si>
  <si>
    <t>Comparable items (adjusted for population)</t>
  </si>
  <si>
    <t xml:space="preserve">Ratio of comparable items to total </t>
  </si>
  <si>
    <t>Comparable items</t>
  </si>
  <si>
    <t>Total</t>
  </si>
  <si>
    <t>Total durables, nondurables, and services</t>
  </si>
  <si>
    <t>CE-to-PCE ratio</t>
  </si>
  <si>
    <t>CE</t>
  </si>
  <si>
    <t>PCE</t>
  </si>
  <si>
    <t>PCE category</t>
  </si>
  <si>
    <t>[In millions of dollars]</t>
  </si>
  <si>
    <t xml:space="preserve">               based on 2002 Benchmark and restricted to the most comparable categories on the basis of concepts involved </t>
  </si>
  <si>
    <t xml:space="preserve">Table 1.  Summary comparison of aggregate Consumer Expenditures (CE) and Personal Consumption Expenditures (PCE), </t>
  </si>
  <si>
    <t xml:space="preserve">               and comprehensiveness, 2003-09  (Preliminary) - Revised 11/28/11</t>
  </si>
  <si>
    <t>Source: Consumer Expenditure Survey, U.S. Bureau of Labor Statistics, November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</si>
</sst>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0"/>
    <numFmt numFmtId="166" formatCode="&quot;$&quot;#,##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421875" style="0" customWidth="1"/>
    <col min="2" max="2" width="2.57421875" style="3" customWidth="1"/>
    <col min="3" max="3" width="45.00390625" style="0" customWidth="1"/>
    <col min="4" max="4" width="2.7109375" style="0" customWidth="1"/>
    <col min="5" max="6" width="10.00390625" style="0" customWidth="1"/>
    <col min="7" max="7" width="6.28125" style="0" customWidth="1"/>
    <col min="8" max="8" width="1.7109375" style="0" customWidth="1"/>
    <col min="9" max="9" width="10.00390625" style="0" customWidth="1"/>
    <col min="10" max="10" width="10.00390625" style="2" customWidth="1"/>
    <col min="11" max="11" width="6.28125" style="1" customWidth="1"/>
    <col min="12" max="12" width="1.7109375" style="0" customWidth="1"/>
    <col min="13" max="14" width="10.00390625" style="0" customWidth="1"/>
    <col min="15" max="15" width="6.28125" style="0" customWidth="1"/>
    <col min="16" max="16" width="1.7109375" style="0" customWidth="1"/>
    <col min="17" max="18" width="10.00390625" style="0" customWidth="1"/>
    <col min="19" max="19" width="6.28125" style="0" customWidth="1"/>
    <col min="20" max="20" width="5.421875" style="0" customWidth="1"/>
    <col min="21" max="21" width="2.57421875" style="0" customWidth="1"/>
    <col min="22" max="22" width="45.00390625" style="0" customWidth="1"/>
    <col min="23" max="23" width="2.7109375" style="0" customWidth="1"/>
    <col min="24" max="25" width="10.00390625" style="0" customWidth="1"/>
    <col min="26" max="26" width="6.28125" style="0" customWidth="1"/>
    <col min="27" max="27" width="1.7109375" style="0" customWidth="1"/>
    <col min="28" max="29" width="10.00390625" style="0" customWidth="1"/>
    <col min="30" max="30" width="6.28125" style="0" customWidth="1"/>
    <col min="31" max="31" width="1.7109375" style="0" customWidth="1"/>
    <col min="32" max="33" width="10.00390625" style="0" customWidth="1"/>
    <col min="34" max="34" width="6.28125" style="0" customWidth="1"/>
    <col min="35" max="35" width="1.7109375" style="0" customWidth="1"/>
    <col min="36" max="36" width="8.7109375" style="0" customWidth="1"/>
    <col min="37" max="37" width="9.421875" style="0" customWidth="1"/>
    <col min="38" max="38" width="5.421875" style="0" customWidth="1"/>
  </cols>
  <sheetData>
    <row r="1" spans="1:38" ht="12.75">
      <c r="A1" s="54" t="s">
        <v>76</v>
      </c>
      <c r="B1" s="53"/>
      <c r="C1" s="52"/>
      <c r="D1" s="52"/>
      <c r="E1" s="51"/>
      <c r="F1" s="51"/>
      <c r="G1" s="51"/>
      <c r="H1" s="9"/>
      <c r="I1" s="51"/>
      <c r="J1" s="51"/>
      <c r="K1" s="55"/>
      <c r="M1" s="51"/>
      <c r="N1" s="51"/>
      <c r="O1" s="51"/>
      <c r="Q1" s="51"/>
      <c r="R1" s="51"/>
      <c r="S1" s="51"/>
      <c r="T1" s="51"/>
      <c r="U1" s="51"/>
      <c r="X1" s="51"/>
      <c r="Y1" s="51"/>
      <c r="Z1" s="51"/>
      <c r="AB1" s="51"/>
      <c r="AC1" s="51"/>
      <c r="AD1" s="51"/>
      <c r="AF1" s="51"/>
      <c r="AG1" s="51"/>
      <c r="AH1" s="51"/>
      <c r="AJ1" s="51"/>
      <c r="AK1" s="51"/>
      <c r="AL1" s="51"/>
    </row>
    <row r="2" spans="1:38" ht="12.75">
      <c r="A2" s="54" t="s">
        <v>75</v>
      </c>
      <c r="B2" s="53"/>
      <c r="C2" s="52"/>
      <c r="D2" s="52"/>
      <c r="E2" s="51"/>
      <c r="F2" s="51"/>
      <c r="G2" s="51"/>
      <c r="H2" s="9"/>
      <c r="I2" s="51"/>
      <c r="J2" s="51"/>
      <c r="K2" s="55"/>
      <c r="M2" s="51"/>
      <c r="N2" s="51"/>
      <c r="O2" s="51"/>
      <c r="Q2" s="51"/>
      <c r="R2" s="51"/>
      <c r="S2" s="51"/>
      <c r="T2" s="51"/>
      <c r="U2" s="51"/>
      <c r="X2" s="51"/>
      <c r="Y2" s="51"/>
      <c r="Z2" s="51"/>
      <c r="AB2" s="51"/>
      <c r="AC2" s="51"/>
      <c r="AD2" s="51"/>
      <c r="AF2" s="51"/>
      <c r="AG2" s="51"/>
      <c r="AH2" s="51"/>
      <c r="AJ2" s="51"/>
      <c r="AK2" s="51"/>
      <c r="AL2" s="51"/>
    </row>
    <row r="3" spans="1:38" ht="12.75">
      <c r="A3" s="54" t="s">
        <v>77</v>
      </c>
      <c r="B3" s="53"/>
      <c r="C3" s="52"/>
      <c r="D3" s="52"/>
      <c r="E3" s="51"/>
      <c r="F3" s="51"/>
      <c r="G3" s="51"/>
      <c r="H3" s="9"/>
      <c r="I3" s="51"/>
      <c r="J3" s="51"/>
      <c r="K3" s="55"/>
      <c r="M3" s="51"/>
      <c r="N3" s="51"/>
      <c r="O3" s="51"/>
      <c r="Q3" s="51"/>
      <c r="R3" s="51"/>
      <c r="S3" s="51"/>
      <c r="T3" s="51"/>
      <c r="U3" s="51"/>
      <c r="X3" s="51"/>
      <c r="Y3" s="51"/>
      <c r="Z3" s="51"/>
      <c r="AB3" s="51"/>
      <c r="AC3" s="51"/>
      <c r="AD3" s="51"/>
      <c r="AF3" s="51"/>
      <c r="AG3" s="51"/>
      <c r="AH3" s="51"/>
      <c r="AJ3" s="51"/>
      <c r="AK3" s="51"/>
      <c r="AL3" s="51"/>
    </row>
    <row r="4" spans="1:48" ht="12.75">
      <c r="A4" s="54"/>
      <c r="B4" s="53"/>
      <c r="C4" s="52"/>
      <c r="D4" s="52"/>
      <c r="E4" s="51"/>
      <c r="F4" s="51"/>
      <c r="G4" s="51"/>
      <c r="H4" s="9"/>
      <c r="I4" s="10"/>
      <c r="J4" s="10"/>
      <c r="K4" s="44"/>
      <c r="L4" s="29"/>
      <c r="M4" s="10"/>
      <c r="N4" s="10"/>
      <c r="O4" s="10"/>
      <c r="P4" s="29"/>
      <c r="Q4" s="10"/>
      <c r="R4" s="10"/>
      <c r="S4" s="10"/>
      <c r="T4" s="10"/>
      <c r="U4" s="10"/>
      <c r="V4" s="29"/>
      <c r="W4" s="29"/>
      <c r="X4" s="10"/>
      <c r="Y4" s="10"/>
      <c r="Z4" s="10"/>
      <c r="AA4" s="29"/>
      <c r="AB4" s="10"/>
      <c r="AC4" s="10"/>
      <c r="AD4" s="10"/>
      <c r="AE4" s="29"/>
      <c r="AF4" s="10"/>
      <c r="AG4" s="10"/>
      <c r="AH4" s="10"/>
      <c r="AI4" s="29"/>
      <c r="AJ4" s="10"/>
      <c r="AK4" s="10"/>
      <c r="AL4" s="10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12.75">
      <c r="A5" s="54" t="s">
        <v>74</v>
      </c>
      <c r="B5" s="53"/>
      <c r="C5" s="52"/>
      <c r="D5" s="52"/>
      <c r="E5" s="51"/>
      <c r="F5" s="51"/>
      <c r="G5" s="51"/>
      <c r="H5" s="23"/>
      <c r="I5" s="10"/>
      <c r="J5" s="10"/>
      <c r="K5" s="44"/>
      <c r="L5" s="29"/>
      <c r="M5" s="10"/>
      <c r="N5" s="10"/>
      <c r="O5" s="10"/>
      <c r="P5" s="29"/>
      <c r="Q5" s="10"/>
      <c r="R5" s="10"/>
      <c r="S5" s="10"/>
      <c r="T5" s="10"/>
      <c r="U5" s="10"/>
      <c r="V5" s="29"/>
      <c r="W5" s="29"/>
      <c r="X5" s="10"/>
      <c r="Y5" s="10"/>
      <c r="Z5" s="10"/>
      <c r="AA5" s="29"/>
      <c r="AB5" s="10"/>
      <c r="AC5" s="10"/>
      <c r="AD5" s="10"/>
      <c r="AE5" s="29"/>
      <c r="AF5" s="10"/>
      <c r="AG5" s="10"/>
      <c r="AH5" s="10"/>
      <c r="AI5" s="29"/>
      <c r="AJ5" s="10"/>
      <c r="AK5" s="10"/>
      <c r="AL5" s="10"/>
      <c r="AM5" s="29"/>
      <c r="AN5" s="29"/>
      <c r="AO5" s="29"/>
      <c r="AP5" s="29"/>
      <c r="AQ5" s="29"/>
      <c r="AR5" s="29"/>
      <c r="AS5" s="29"/>
      <c r="AT5" s="29"/>
      <c r="AU5" s="29"/>
      <c r="AV5" s="29"/>
    </row>
    <row r="6" spans="1:48" ht="12.75">
      <c r="A6" s="49"/>
      <c r="B6" s="50"/>
      <c r="C6" s="49"/>
      <c r="D6" s="49"/>
      <c r="E6" s="58">
        <v>2009</v>
      </c>
      <c r="F6" s="59"/>
      <c r="G6" s="59"/>
      <c r="H6" s="9"/>
      <c r="I6" s="58">
        <v>2008</v>
      </c>
      <c r="J6" s="59"/>
      <c r="K6" s="59"/>
      <c r="L6" s="56"/>
      <c r="M6" s="58">
        <v>2007</v>
      </c>
      <c r="N6" s="59"/>
      <c r="O6" s="59"/>
      <c r="P6" s="56"/>
      <c r="Q6" s="58">
        <v>2006</v>
      </c>
      <c r="R6" s="59"/>
      <c r="S6" s="59"/>
      <c r="T6" s="48"/>
      <c r="U6" s="48"/>
      <c r="V6" s="56"/>
      <c r="W6" s="56"/>
      <c r="X6" s="58">
        <v>2005</v>
      </c>
      <c r="Y6" s="59"/>
      <c r="Z6" s="59"/>
      <c r="AA6" s="56"/>
      <c r="AB6" s="58">
        <v>2004</v>
      </c>
      <c r="AC6" s="59"/>
      <c r="AD6" s="59"/>
      <c r="AE6" s="56"/>
      <c r="AF6" s="58">
        <v>2003</v>
      </c>
      <c r="AG6" s="59"/>
      <c r="AH6" s="5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38" s="29" customFormat="1" ht="33.75">
      <c r="A7" s="60" t="s">
        <v>73</v>
      </c>
      <c r="B7" s="60"/>
      <c r="C7" s="60"/>
      <c r="D7" s="60"/>
      <c r="E7" s="45" t="s">
        <v>72</v>
      </c>
      <c r="F7" s="46" t="s">
        <v>71</v>
      </c>
      <c r="G7" s="45" t="s">
        <v>70</v>
      </c>
      <c r="H7" s="23"/>
      <c r="I7" s="45" t="s">
        <v>72</v>
      </c>
      <c r="J7" s="46" t="s">
        <v>71</v>
      </c>
      <c r="K7" s="45" t="s">
        <v>70</v>
      </c>
      <c r="L7" s="21"/>
      <c r="M7" s="45" t="s">
        <v>72</v>
      </c>
      <c r="N7" s="46" t="s">
        <v>71</v>
      </c>
      <c r="O7" s="45" t="s">
        <v>70</v>
      </c>
      <c r="P7" s="21"/>
      <c r="Q7" s="45" t="s">
        <v>72</v>
      </c>
      <c r="R7" s="46" t="s">
        <v>71</v>
      </c>
      <c r="S7" s="45" t="s">
        <v>70</v>
      </c>
      <c r="T7" s="60" t="s">
        <v>73</v>
      </c>
      <c r="U7" s="60"/>
      <c r="V7" s="60"/>
      <c r="W7" s="60"/>
      <c r="X7" s="45" t="s">
        <v>72</v>
      </c>
      <c r="Y7" s="46" t="s">
        <v>71</v>
      </c>
      <c r="Z7" s="45" t="s">
        <v>70</v>
      </c>
      <c r="AA7" s="21"/>
      <c r="AB7" s="45" t="s">
        <v>72</v>
      </c>
      <c r="AC7" s="46" t="s">
        <v>71</v>
      </c>
      <c r="AD7" s="45" t="s">
        <v>70</v>
      </c>
      <c r="AE7" s="21"/>
      <c r="AF7" s="45" t="s">
        <v>72</v>
      </c>
      <c r="AG7" s="46" t="s">
        <v>71</v>
      </c>
      <c r="AH7" s="45" t="s">
        <v>70</v>
      </c>
      <c r="AJ7" s="10"/>
      <c r="AK7" s="10"/>
      <c r="AL7" s="10"/>
    </row>
    <row r="8" spans="1:34" s="29" customFormat="1" ht="12.75">
      <c r="A8" s="18" t="s">
        <v>69</v>
      </c>
      <c r="B8" s="5"/>
      <c r="C8" s="39"/>
      <c r="D8" s="39"/>
      <c r="E8" s="43"/>
      <c r="F8" s="43"/>
      <c r="G8" s="43"/>
      <c r="H8" s="9"/>
      <c r="I8" s="43"/>
      <c r="J8" s="43"/>
      <c r="K8" s="43"/>
      <c r="M8" s="43"/>
      <c r="N8" s="43"/>
      <c r="O8" s="43"/>
      <c r="Q8" s="43"/>
      <c r="R8" s="43"/>
      <c r="S8" s="43"/>
      <c r="T8" s="18" t="s">
        <v>69</v>
      </c>
      <c r="U8" s="5"/>
      <c r="V8" s="39"/>
      <c r="W8" s="39"/>
      <c r="X8" s="43"/>
      <c r="Y8" s="43"/>
      <c r="Z8" s="43"/>
      <c r="AB8" s="43"/>
      <c r="AC8" s="43"/>
      <c r="AD8" s="43"/>
      <c r="AF8" s="43"/>
      <c r="AG8" s="43"/>
      <c r="AH8" s="43"/>
    </row>
    <row r="9" spans="1:48" ht="12.75">
      <c r="A9" s="10"/>
      <c r="B9" s="5"/>
      <c r="C9" s="19" t="s">
        <v>68</v>
      </c>
      <c r="D9" s="39"/>
      <c r="E9" s="42">
        <v>9585862</v>
      </c>
      <c r="F9" s="42">
        <v>5759364</v>
      </c>
      <c r="G9" s="41">
        <f>F9/E9</f>
        <v>0.6008185805303686</v>
      </c>
      <c r="H9" s="9"/>
      <c r="I9" s="42">
        <v>9750938</v>
      </c>
      <c r="J9" s="42">
        <v>5915315</v>
      </c>
      <c r="K9" s="41">
        <f>J9/I9</f>
        <v>0.6066406124210819</v>
      </c>
      <c r="L9" s="29"/>
      <c r="M9" s="42">
        <v>9518354</v>
      </c>
      <c r="N9" s="42">
        <v>5864650</v>
      </c>
      <c r="O9" s="41">
        <f>N9/M9</f>
        <v>0.6161411941602508</v>
      </c>
      <c r="P9" s="29"/>
      <c r="Q9" s="42">
        <v>9061022</v>
      </c>
      <c r="R9" s="42">
        <v>5609733</v>
      </c>
      <c r="S9" s="41">
        <f>R9/Q9</f>
        <v>0.6191059904721564</v>
      </c>
      <c r="T9" s="10"/>
      <c r="U9" s="5"/>
      <c r="V9" s="19" t="s">
        <v>68</v>
      </c>
      <c r="W9" s="39"/>
      <c r="X9" s="42">
        <v>8591819</v>
      </c>
      <c r="Y9" s="42">
        <v>5339495</v>
      </c>
      <c r="Z9" s="41">
        <f>Y9/X9</f>
        <v>0.6214626960833323</v>
      </c>
      <c r="AA9" s="29"/>
      <c r="AB9" s="42">
        <v>8061199</v>
      </c>
      <c r="AC9" s="42">
        <v>4997797</v>
      </c>
      <c r="AD9" s="41">
        <f>AC9/AB9</f>
        <v>0.6199818414109365</v>
      </c>
      <c r="AE9" s="29"/>
      <c r="AF9" s="42">
        <v>7592859</v>
      </c>
      <c r="AG9" s="42">
        <v>4698968</v>
      </c>
      <c r="AH9" s="41">
        <f>AG9/AF9</f>
        <v>0.6188667536167866</v>
      </c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ht="12.75">
      <c r="A10" s="10"/>
      <c r="B10" s="5"/>
      <c r="C10" s="19" t="s">
        <v>67</v>
      </c>
      <c r="D10" s="39"/>
      <c r="E10" s="40">
        <f>E15+E37+E60</f>
        <v>5579953</v>
      </c>
      <c r="F10" s="40">
        <f>F15+F37+F60</f>
        <v>4264132.138392919</v>
      </c>
      <c r="G10" s="37">
        <f>F10/E10</f>
        <v>0.7641878235162408</v>
      </c>
      <c r="H10" s="5"/>
      <c r="I10" s="40">
        <f>I15+I37+I60</f>
        <v>5747454</v>
      </c>
      <c r="J10" s="40">
        <f>J15+J37+J60</f>
        <v>4407279</v>
      </c>
      <c r="K10" s="37">
        <f>J10/I10</f>
        <v>0.7668228401654019</v>
      </c>
      <c r="L10" s="29"/>
      <c r="M10" s="40">
        <f>M15+M37+M60</f>
        <v>5616250</v>
      </c>
      <c r="N10" s="40">
        <f>N15+N37+N60</f>
        <v>4367336</v>
      </c>
      <c r="O10" s="37">
        <f>N10/M10</f>
        <v>0.777624927665257</v>
      </c>
      <c r="P10" s="29"/>
      <c r="Q10" s="40">
        <f>Q15+Q37+Q60</f>
        <v>5382649</v>
      </c>
      <c r="R10" s="40">
        <f>R15+R37+R60</f>
        <v>4205793</v>
      </c>
      <c r="S10" s="37">
        <f>R10/Q10</f>
        <v>0.781361184799529</v>
      </c>
      <c r="T10" s="10"/>
      <c r="U10" s="5"/>
      <c r="V10" s="19" t="s">
        <v>67</v>
      </c>
      <c r="W10" s="39"/>
      <c r="X10" s="40">
        <f>X15+X37+X60</f>
        <v>5108936</v>
      </c>
      <c r="Y10" s="40">
        <f>Y15+Y37+Y60</f>
        <v>3992570</v>
      </c>
      <c r="Z10" s="37">
        <f>Y10/X10</f>
        <v>0.7814875739292878</v>
      </c>
      <c r="AA10" s="29"/>
      <c r="AB10" s="40">
        <f>AB15+AB37+AB60</f>
        <v>4794811</v>
      </c>
      <c r="AC10" s="40">
        <f>AC15+AC37+AC60</f>
        <v>3714909</v>
      </c>
      <c r="AD10" s="37">
        <f>AC10/AB10</f>
        <v>0.7747769411557619</v>
      </c>
      <c r="AE10" s="29"/>
      <c r="AF10" s="40">
        <f>AF15+AF37+AF60</f>
        <v>4542627</v>
      </c>
      <c r="AG10" s="40">
        <f>AG15+AG37+AG60</f>
        <v>3489699</v>
      </c>
      <c r="AH10" s="37">
        <f>AG10/AF10</f>
        <v>0.7682116537413264</v>
      </c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ht="12" customHeight="1">
      <c r="A11" s="10"/>
      <c r="B11" s="5"/>
      <c r="C11" s="19" t="s">
        <v>66</v>
      </c>
      <c r="D11" s="39"/>
      <c r="E11" s="38">
        <f>E10/E9</f>
        <v>0.5821023711795559</v>
      </c>
      <c r="F11" s="38">
        <f>F10/F9</f>
        <v>0.7403824690352822</v>
      </c>
      <c r="G11" s="37"/>
      <c r="H11" s="6"/>
      <c r="I11" s="38">
        <f>I10/I9</f>
        <v>0.5894257557580614</v>
      </c>
      <c r="J11" s="38">
        <f>J10/J9</f>
        <v>0.7450624353901694</v>
      </c>
      <c r="K11" s="37"/>
      <c r="L11" s="29"/>
      <c r="M11" s="38">
        <f>M10/M9</f>
        <v>0.5900442450448891</v>
      </c>
      <c r="N11" s="38">
        <f>N10/N9</f>
        <v>0.7446882593164127</v>
      </c>
      <c r="O11" s="37"/>
      <c r="P11" s="29"/>
      <c r="Q11" s="38">
        <f>Q10/Q9</f>
        <v>0.5940443583516296</v>
      </c>
      <c r="R11" s="38">
        <f>R10/R9</f>
        <v>0.7497314043288691</v>
      </c>
      <c r="S11" s="37"/>
      <c r="T11" s="10"/>
      <c r="U11" s="5"/>
      <c r="V11" s="19" t="s">
        <v>66</v>
      </c>
      <c r="W11" s="39"/>
      <c r="X11" s="38">
        <f>X10/X9</f>
        <v>0.5946279827356699</v>
      </c>
      <c r="Y11" s="38">
        <f>Y10/Y9</f>
        <v>0.7477429981674297</v>
      </c>
      <c r="Z11" s="37"/>
      <c r="AA11" s="29"/>
      <c r="AB11" s="38">
        <f>AB10/AB9</f>
        <v>0.5948012200170223</v>
      </c>
      <c r="AC11" s="38">
        <f>AC10/AC9</f>
        <v>0.7433093020784958</v>
      </c>
      <c r="AD11" s="37"/>
      <c r="AE11" s="29"/>
      <c r="AF11" s="38">
        <f>AF10/AF9</f>
        <v>0.5982762224347904</v>
      </c>
      <c r="AG11" s="38">
        <f>AG10/AG9</f>
        <v>0.7426522164015588</v>
      </c>
      <c r="AH11" s="37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s="21" customFormat="1" ht="12.75" customHeight="1">
      <c r="A12" s="24"/>
      <c r="B12" s="22"/>
      <c r="C12" s="36" t="s">
        <v>65</v>
      </c>
      <c r="D12" s="35"/>
      <c r="E12" s="34">
        <f>E10*0.982687809614264</f>
        <v>5483351.791320542</v>
      </c>
      <c r="F12" s="33">
        <v>4264132.138392919</v>
      </c>
      <c r="G12" s="32">
        <f>F12/E12</f>
        <v>0.7776506597921558</v>
      </c>
      <c r="H12" s="23"/>
      <c r="I12" s="34">
        <f>I10*0.990081117609143</f>
        <v>5690445.679727139</v>
      </c>
      <c r="J12" s="33">
        <v>4407279</v>
      </c>
      <c r="K12" s="32">
        <f>J12/I12</f>
        <v>0.7745050648144193</v>
      </c>
      <c r="M12" s="34">
        <f>M10*0.994782858836306</f>
        <v>5586949.230939404</v>
      </c>
      <c r="N12" s="33">
        <v>4367336</v>
      </c>
      <c r="O12" s="32">
        <f>N12/M12</f>
        <v>0.7817031835217992</v>
      </c>
      <c r="Q12" s="34">
        <f>Q10*0.993680534187748</f>
        <v>5348633.533665148</v>
      </c>
      <c r="R12" s="33">
        <v>4205793</v>
      </c>
      <c r="S12" s="32">
        <f>R12/Q12</f>
        <v>0.7863303727069861</v>
      </c>
      <c r="T12" s="24"/>
      <c r="U12" s="22"/>
      <c r="V12" s="36" t="s">
        <v>65</v>
      </c>
      <c r="W12" s="35"/>
      <c r="X12" s="34">
        <f>X10*0.990559133449926</f>
        <v>5060703.217011131</v>
      </c>
      <c r="Y12" s="33">
        <v>3992570</v>
      </c>
      <c r="Z12" s="32">
        <f>Y12/X12</f>
        <v>0.7889358116435893</v>
      </c>
      <c r="AB12" s="34">
        <f>AB10*0.990599215233266</f>
        <v>4749736.013791831</v>
      </c>
      <c r="AC12" s="33">
        <v>3714909</v>
      </c>
      <c r="AD12" s="32">
        <f>AC12/AB12</f>
        <v>0.7821295729305799</v>
      </c>
      <c r="AF12" s="34">
        <f>AF10*0.991648425142699</f>
        <v>4504688.910560704</v>
      </c>
      <c r="AG12" s="34">
        <v>3489699</v>
      </c>
      <c r="AH12" s="32">
        <f>AG12/AF12</f>
        <v>0.7746814639783046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34" ht="12.75">
      <c r="A13" s="31" t="s">
        <v>64</v>
      </c>
      <c r="B13" s="5"/>
      <c r="C13" s="14"/>
      <c r="D13" s="14"/>
      <c r="E13" s="20"/>
      <c r="F13" s="20"/>
      <c r="G13" s="6"/>
      <c r="H13" s="5"/>
      <c r="I13" s="20"/>
      <c r="J13" s="20"/>
      <c r="K13" s="6"/>
      <c r="M13" s="20"/>
      <c r="N13" s="20"/>
      <c r="O13" s="6"/>
      <c r="Q13" s="20"/>
      <c r="R13" s="20"/>
      <c r="S13" s="6"/>
      <c r="T13" s="31" t="s">
        <v>64</v>
      </c>
      <c r="U13" s="5"/>
      <c r="V13" s="14"/>
      <c r="W13" s="14"/>
      <c r="X13" s="20"/>
      <c r="Y13" s="20"/>
      <c r="Z13" s="6"/>
      <c r="AB13" s="20"/>
      <c r="AC13" s="20"/>
      <c r="AD13" s="6"/>
      <c r="AF13" s="20"/>
      <c r="AG13" s="20"/>
      <c r="AH13" s="6"/>
    </row>
    <row r="14" spans="1:34" ht="12.75">
      <c r="A14" s="14"/>
      <c r="B14" s="4"/>
      <c r="C14" s="19" t="s">
        <v>63</v>
      </c>
      <c r="D14" s="14"/>
      <c r="E14" s="8">
        <v>1029628</v>
      </c>
      <c r="F14" s="7">
        <v>646706</v>
      </c>
      <c r="G14" s="6">
        <f>F14/E14</f>
        <v>0.6280967495056466</v>
      </c>
      <c r="H14" s="5"/>
      <c r="I14" s="8">
        <v>1108861</v>
      </c>
      <c r="J14" s="7">
        <v>681701</v>
      </c>
      <c r="K14" s="6">
        <f>J14/I14</f>
        <v>0.6147758826399341</v>
      </c>
      <c r="M14" s="8">
        <v>1188447</v>
      </c>
      <c r="N14" s="7">
        <v>761442</v>
      </c>
      <c r="O14" s="6">
        <f>N14/M14</f>
        <v>0.6407033717111491</v>
      </c>
      <c r="Q14" s="8">
        <v>1154973</v>
      </c>
      <c r="R14" s="7">
        <v>763593</v>
      </c>
      <c r="S14" s="6">
        <f>R14/Q14</f>
        <v>0.6611349356218716</v>
      </c>
      <c r="T14" s="14"/>
      <c r="U14" s="4"/>
      <c r="V14" s="19" t="s">
        <v>63</v>
      </c>
      <c r="W14" s="14"/>
      <c r="X14" s="8">
        <v>1123352</v>
      </c>
      <c r="Y14" s="7">
        <v>790358</v>
      </c>
      <c r="Z14" s="6">
        <f>Y14/X14</f>
        <v>0.703571097928343</v>
      </c>
      <c r="AB14" s="8">
        <v>1072866</v>
      </c>
      <c r="AC14" s="7">
        <v>741009</v>
      </c>
      <c r="AD14" s="6">
        <f>AC14/AB14</f>
        <v>0.6906817813221782</v>
      </c>
      <c r="AF14" s="8">
        <v>1019918</v>
      </c>
      <c r="AG14" s="7">
        <v>744185</v>
      </c>
      <c r="AH14" s="6">
        <f>AG14/AF14</f>
        <v>0.7296517955365039</v>
      </c>
    </row>
    <row r="15" spans="1:34" ht="12.75">
      <c r="A15" s="14"/>
      <c r="B15" s="4"/>
      <c r="C15" s="19" t="s">
        <v>62</v>
      </c>
      <c r="D15" s="14"/>
      <c r="E15" s="8">
        <f>SUM(E17:E34)</f>
        <v>681704</v>
      </c>
      <c r="F15" s="8">
        <f>SUM(F17:F34)</f>
        <v>409798.2023037728</v>
      </c>
      <c r="G15" s="6">
        <f>F15/E15</f>
        <v>0.6011380339616209</v>
      </c>
      <c r="H15" s="5"/>
      <c r="I15" s="8">
        <f>SUM(I17:I34)</f>
        <v>749850</v>
      </c>
      <c r="J15" s="8">
        <f>SUM(J17:J34)</f>
        <v>430908</v>
      </c>
      <c r="K15" s="6">
        <f>J15/I15</f>
        <v>0.5746589317863573</v>
      </c>
      <c r="M15" s="8">
        <f>SUM(M17:M34)</f>
        <v>818241</v>
      </c>
      <c r="N15" s="8">
        <f>SUM(N17:N34)</f>
        <v>495942</v>
      </c>
      <c r="O15" s="6">
        <f>N15/M15</f>
        <v>0.6061074915581106</v>
      </c>
      <c r="Q15" s="8">
        <f>SUM(Q17:Q34)</f>
        <v>808720</v>
      </c>
      <c r="R15" s="8">
        <f>SUM(R17:R34)</f>
        <v>514445</v>
      </c>
      <c r="S15" s="6">
        <f>R15/Q15</f>
        <v>0.6361225145909586</v>
      </c>
      <c r="T15" s="14"/>
      <c r="U15" s="4"/>
      <c r="V15" s="19" t="s">
        <v>62</v>
      </c>
      <c r="W15" s="14"/>
      <c r="X15" s="8">
        <f>SUM(X17:X34)</f>
        <v>796005</v>
      </c>
      <c r="Y15" s="8">
        <f>SUM(Y17:Y34)</f>
        <v>541864</v>
      </c>
      <c r="Z15" s="6">
        <f>Y15/X15</f>
        <v>0.6807293924033141</v>
      </c>
      <c r="AB15" s="8">
        <f>SUM(AB17:AB34)</f>
        <v>769063</v>
      </c>
      <c r="AC15" s="8">
        <f>SUM(AC17:AC34)</f>
        <v>493421</v>
      </c>
      <c r="AD15" s="6">
        <f>AC15/AB15</f>
        <v>0.6415872301749012</v>
      </c>
      <c r="AF15" s="8">
        <f>SUM(AF17:AF34)</f>
        <v>736286</v>
      </c>
      <c r="AG15" s="8">
        <f>SUM(AG17:AG34)</f>
        <v>502078</v>
      </c>
      <c r="AH15" s="6">
        <f>AG15/AF15</f>
        <v>0.6819062157911464</v>
      </c>
    </row>
    <row r="16" spans="1:34" ht="12.75">
      <c r="A16" s="14"/>
      <c r="B16" s="4"/>
      <c r="C16" s="19" t="s">
        <v>61</v>
      </c>
      <c r="D16" s="14"/>
      <c r="E16" s="27">
        <f>E15/E14</f>
        <v>0.6620876666135731</v>
      </c>
      <c r="F16" s="27">
        <f>F15/F14</f>
        <v>0.6336700174480719</v>
      </c>
      <c r="G16" s="6"/>
      <c r="H16" s="6"/>
      <c r="I16" s="27">
        <f>I15/I14</f>
        <v>0.6762344423692419</v>
      </c>
      <c r="J16" s="27">
        <f>J15/J14</f>
        <v>0.6321070381296199</v>
      </c>
      <c r="K16" s="6"/>
      <c r="M16" s="27">
        <f>M15/M14</f>
        <v>0.6884959951937276</v>
      </c>
      <c r="N16" s="27">
        <f>N15/N14</f>
        <v>0.6513194701631904</v>
      </c>
      <c r="O16" s="6"/>
      <c r="Q16" s="27">
        <f>Q15/Q14</f>
        <v>0.7002068446621696</v>
      </c>
      <c r="R16" s="27">
        <f>R15/R14</f>
        <v>0.6737162336480298</v>
      </c>
      <c r="S16" s="6"/>
      <c r="T16" s="14"/>
      <c r="U16" s="4"/>
      <c r="V16" s="19" t="s">
        <v>61</v>
      </c>
      <c r="W16" s="14"/>
      <c r="X16" s="27">
        <f>X15/X14</f>
        <v>0.7085980173623228</v>
      </c>
      <c r="Y16" s="27">
        <f>Y15/Y14</f>
        <v>0.6855931109699656</v>
      </c>
      <c r="Z16" s="6"/>
      <c r="AB16" s="27">
        <f>AB15/AB14</f>
        <v>0.7168304336235839</v>
      </c>
      <c r="AC16" s="27">
        <f>AC15/AC14</f>
        <v>0.6658772025710888</v>
      </c>
      <c r="AD16" s="6"/>
      <c r="AF16" s="27">
        <f>AF15/AF14</f>
        <v>0.721907055273071</v>
      </c>
      <c r="AG16" s="27">
        <f>AG15/AG14</f>
        <v>0.6746682612522424</v>
      </c>
      <c r="AH16" s="6"/>
    </row>
    <row r="17" spans="1:34" ht="12.75">
      <c r="A17" s="14"/>
      <c r="B17" s="5"/>
      <c r="C17" s="4" t="s">
        <v>60</v>
      </c>
      <c r="D17" s="9"/>
      <c r="E17" s="8">
        <v>165948</v>
      </c>
      <c r="F17" s="15">
        <v>181157.24583307435</v>
      </c>
      <c r="G17" s="6">
        <f aca="true" t="shared" si="0" ref="G17:G34">F17/E17</f>
        <v>1.0916506726991249</v>
      </c>
      <c r="H17" s="5"/>
      <c r="I17" s="8">
        <v>185218</v>
      </c>
      <c r="J17" s="15">
        <v>173081</v>
      </c>
      <c r="K17" s="6">
        <f>J17/I17</f>
        <v>0.9344718115949854</v>
      </c>
      <c r="M17" s="8">
        <v>233151</v>
      </c>
      <c r="N17" s="15">
        <v>215561</v>
      </c>
      <c r="O17" s="6">
        <f>N17/M17</f>
        <v>0.924555331094441</v>
      </c>
      <c r="Q17" s="8">
        <v>233047</v>
      </c>
      <c r="R17" s="15">
        <v>248551</v>
      </c>
      <c r="S17" s="6">
        <f>R17/Q17</f>
        <v>1.0665273528515706</v>
      </c>
      <c r="T17" s="14"/>
      <c r="U17" s="5"/>
      <c r="V17" s="4" t="s">
        <v>60</v>
      </c>
      <c r="W17" s="9"/>
      <c r="X17" s="8">
        <v>248894</v>
      </c>
      <c r="Y17" s="15">
        <v>264962</v>
      </c>
      <c r="Z17" s="6">
        <f aca="true" t="shared" si="1" ref="Z17:Z34">Y17/X17</f>
        <v>1.0645576028349417</v>
      </c>
      <c r="AB17" s="8">
        <v>252431</v>
      </c>
      <c r="AC17" s="15">
        <v>239138</v>
      </c>
      <c r="AD17" s="6">
        <f>AC17/AB17</f>
        <v>0.9473400652059375</v>
      </c>
      <c r="AF17" s="8">
        <v>251607</v>
      </c>
      <c r="AG17" s="15">
        <v>270551</v>
      </c>
      <c r="AH17" s="6">
        <f>AG17/AF17</f>
        <v>1.075292022876947</v>
      </c>
    </row>
    <row r="18" spans="1:34" ht="12.75">
      <c r="A18" s="14"/>
      <c r="B18" s="5"/>
      <c r="C18" s="4" t="s">
        <v>59</v>
      </c>
      <c r="D18" s="9"/>
      <c r="E18" s="8">
        <v>24929</v>
      </c>
      <c r="F18" s="15">
        <v>7306.695419588806</v>
      </c>
      <c r="G18" s="6">
        <f t="shared" si="0"/>
        <v>0.29310022141236336</v>
      </c>
      <c r="H18" s="5"/>
      <c r="I18" s="8">
        <v>26582</v>
      </c>
      <c r="J18" s="15">
        <v>9299</v>
      </c>
      <c r="K18" s="6">
        <f>J18/I18</f>
        <v>0.34982318862388084</v>
      </c>
      <c r="M18" s="8">
        <v>27769</v>
      </c>
      <c r="N18" s="15">
        <v>8163</v>
      </c>
      <c r="O18" s="6">
        <f>N18/M18</f>
        <v>0.2939608916417588</v>
      </c>
      <c r="Q18" s="8">
        <v>27316</v>
      </c>
      <c r="R18" s="15">
        <v>6621</v>
      </c>
      <c r="S18" s="6">
        <f>R18/Q18</f>
        <v>0.24238541514130912</v>
      </c>
      <c r="T18" s="14"/>
      <c r="U18" s="5"/>
      <c r="V18" s="4" t="s">
        <v>59</v>
      </c>
      <c r="W18" s="9"/>
      <c r="X18" s="8">
        <v>26750</v>
      </c>
      <c r="Y18" s="15">
        <v>7246</v>
      </c>
      <c r="Z18" s="6">
        <f t="shared" si="1"/>
        <v>0.2708785046728972</v>
      </c>
      <c r="AB18" s="8">
        <v>26176</v>
      </c>
      <c r="AC18" s="15">
        <v>6994</v>
      </c>
      <c r="AD18" s="6">
        <f>AC18/AB18</f>
        <v>0.26719132029339854</v>
      </c>
      <c r="AF18" s="8">
        <v>25743</v>
      </c>
      <c r="AG18" s="15">
        <v>7094</v>
      </c>
      <c r="AH18" s="6">
        <f>AG18/AF18</f>
        <v>0.275570057879812</v>
      </c>
    </row>
    <row r="19" spans="1:34" ht="12.75">
      <c r="A19" s="19"/>
      <c r="B19" s="30"/>
      <c r="C19" s="30" t="s">
        <v>58</v>
      </c>
      <c r="D19" s="9"/>
      <c r="E19" s="8">
        <v>136405</v>
      </c>
      <c r="F19" s="7">
        <v>72103</v>
      </c>
      <c r="G19" s="6">
        <f t="shared" si="0"/>
        <v>0.5285949928521682</v>
      </c>
      <c r="H19" s="5"/>
      <c r="I19" s="8">
        <v>150865</v>
      </c>
      <c r="J19" s="7">
        <v>78885</v>
      </c>
      <c r="K19" s="6">
        <f>J19/I19</f>
        <v>0.5228846982401485</v>
      </c>
      <c r="M19" s="8">
        <v>161155</v>
      </c>
      <c r="N19" s="7">
        <v>92377</v>
      </c>
      <c r="O19" s="6">
        <f>N19/M19</f>
        <v>0.5732183301790202</v>
      </c>
      <c r="Q19" s="8">
        <v>160233</v>
      </c>
      <c r="R19" s="7">
        <v>87909</v>
      </c>
      <c r="S19" s="6">
        <f>R19/Q19</f>
        <v>0.5486323042069986</v>
      </c>
      <c r="T19" s="19"/>
      <c r="U19" s="30"/>
      <c r="V19" s="30" t="s">
        <v>58</v>
      </c>
      <c r="W19" s="9"/>
      <c r="X19" s="8">
        <v>153002</v>
      </c>
      <c r="Y19" s="7">
        <v>95700</v>
      </c>
      <c r="Z19" s="6">
        <f t="shared" si="1"/>
        <v>0.6254820198428779</v>
      </c>
      <c r="AB19" s="8">
        <v>143624</v>
      </c>
      <c r="AC19" s="7">
        <v>83096</v>
      </c>
      <c r="AD19" s="6">
        <f>AC19/AB19</f>
        <v>0.5785662563359885</v>
      </c>
      <c r="AF19" s="8">
        <v>133724</v>
      </c>
      <c r="AG19" s="7">
        <v>75832</v>
      </c>
      <c r="AH19" s="6">
        <f>AG19/AF19</f>
        <v>0.5670784601118722</v>
      </c>
    </row>
    <row r="20" spans="1:34" ht="12.75">
      <c r="A20" s="14"/>
      <c r="B20" s="4"/>
      <c r="C20" s="4" t="s">
        <v>57</v>
      </c>
      <c r="D20" s="9"/>
      <c r="E20" s="8">
        <v>39474</v>
      </c>
      <c r="F20" s="7">
        <v>30077</v>
      </c>
      <c r="G20" s="6">
        <f t="shared" si="0"/>
        <v>0.7619445711100978</v>
      </c>
      <c r="H20" s="5"/>
      <c r="I20" s="8">
        <v>43218</v>
      </c>
      <c r="J20" s="7">
        <v>33681</v>
      </c>
      <c r="K20" s="6">
        <f>J20/I20</f>
        <v>0.7793280577537137</v>
      </c>
      <c r="M20" s="8">
        <v>44598</v>
      </c>
      <c r="N20" s="7">
        <v>37014</v>
      </c>
      <c r="O20" s="6">
        <f>N20/M20</f>
        <v>0.8299475312794296</v>
      </c>
      <c r="Q20" s="8">
        <v>44601</v>
      </c>
      <c r="R20" s="7">
        <v>36058</v>
      </c>
      <c r="S20" s="6">
        <f>R20/Q20</f>
        <v>0.8084572094796081</v>
      </c>
      <c r="T20" s="14"/>
      <c r="U20" s="4"/>
      <c r="V20" s="4" t="s">
        <v>57</v>
      </c>
      <c r="W20" s="9"/>
      <c r="X20" s="8">
        <v>43301</v>
      </c>
      <c r="Y20" s="7">
        <v>33658</v>
      </c>
      <c r="Z20" s="6">
        <f t="shared" si="1"/>
        <v>0.7773030645943512</v>
      </c>
      <c r="AB20" s="8">
        <v>40817</v>
      </c>
      <c r="AC20" s="7">
        <v>31907</v>
      </c>
      <c r="AD20" s="6">
        <f>AC20/AB20</f>
        <v>0.7817086018080701</v>
      </c>
      <c r="AF20" s="8">
        <v>38372</v>
      </c>
      <c r="AG20" s="7">
        <v>28664</v>
      </c>
      <c r="AH20" s="6">
        <f>AG20/AF20</f>
        <v>0.7470030230376316</v>
      </c>
    </row>
    <row r="21" spans="1:40" s="29" customFormat="1" ht="12.75" customHeight="1">
      <c r="A21" s="19"/>
      <c r="B21" s="4"/>
      <c r="C21" s="10" t="s">
        <v>56</v>
      </c>
      <c r="D21" s="10"/>
      <c r="E21" s="15">
        <v>39292</v>
      </c>
      <c r="F21" s="7">
        <v>12779.348371205046</v>
      </c>
      <c r="G21" s="6">
        <f t="shared" si="0"/>
        <v>0.3252404655198271</v>
      </c>
      <c r="H21" s="5"/>
      <c r="I21" s="15">
        <v>41630</v>
      </c>
      <c r="J21" s="7">
        <v>15074</v>
      </c>
      <c r="K21" s="6">
        <f>J21/I21</f>
        <v>0.36209464328609176</v>
      </c>
      <c r="L21"/>
      <c r="M21" s="15">
        <v>42585</v>
      </c>
      <c r="N21" s="7">
        <v>12820</v>
      </c>
      <c r="O21" s="6">
        <f>N21/M21</f>
        <v>0.3010449688857579</v>
      </c>
      <c r="P21"/>
      <c r="Q21" s="15">
        <v>43295</v>
      </c>
      <c r="R21" s="7">
        <v>14929</v>
      </c>
      <c r="S21" s="6">
        <f>R21/Q21</f>
        <v>0.3448204180621319</v>
      </c>
      <c r="T21" s="19"/>
      <c r="U21" s="4"/>
      <c r="V21" s="10" t="s">
        <v>56</v>
      </c>
      <c r="W21" s="10"/>
      <c r="X21" s="15">
        <v>42650</v>
      </c>
      <c r="Y21" s="7">
        <v>13997</v>
      </c>
      <c r="Z21" s="6">
        <f t="shared" si="1"/>
        <v>0.32818288393903866</v>
      </c>
      <c r="AA21"/>
      <c r="AB21" s="15">
        <v>41700</v>
      </c>
      <c r="AC21" s="7">
        <v>14357</v>
      </c>
      <c r="AD21" s="6">
        <f>AC21/AB21</f>
        <v>0.3442925659472422</v>
      </c>
      <c r="AE21"/>
      <c r="AF21" s="15">
        <v>40618</v>
      </c>
      <c r="AG21" s="7">
        <v>11950</v>
      </c>
      <c r="AH21" s="6">
        <f>AG21/AF21</f>
        <v>0.2942045398591757</v>
      </c>
      <c r="AI21"/>
      <c r="AJ21"/>
      <c r="AK21"/>
      <c r="AL21"/>
      <c r="AM21"/>
      <c r="AN21"/>
    </row>
    <row r="22" spans="1:34" s="29" customFormat="1" ht="12.75" customHeight="1">
      <c r="A22" s="19"/>
      <c r="B22" s="4"/>
      <c r="C22" s="10" t="s">
        <v>55</v>
      </c>
      <c r="D22" s="10"/>
      <c r="E22" s="15">
        <v>4485</v>
      </c>
      <c r="F22" s="7">
        <v>6857</v>
      </c>
      <c r="G22" s="6">
        <f t="shared" si="0"/>
        <v>1.5288740245261985</v>
      </c>
      <c r="H22" s="5"/>
      <c r="I22" s="15">
        <v>4801</v>
      </c>
      <c r="J22" s="7">
        <v>7884</v>
      </c>
      <c r="K22" s="6">
        <f aca="true" t="shared" si="2" ref="K22:K34">J22/I22</f>
        <v>1.6421578837742137</v>
      </c>
      <c r="M22" s="15">
        <v>4844</v>
      </c>
      <c r="N22" s="7">
        <v>13769</v>
      </c>
      <c r="O22" s="6">
        <f aca="true" t="shared" si="3" ref="O22:O34">N22/M22</f>
        <v>2.842485549132948</v>
      </c>
      <c r="Q22" s="15">
        <v>4579</v>
      </c>
      <c r="R22" s="7">
        <v>5904</v>
      </c>
      <c r="S22" s="6">
        <f aca="true" t="shared" si="4" ref="S22:S34">R22/Q22</f>
        <v>1.2893644900633325</v>
      </c>
      <c r="T22" s="19"/>
      <c r="U22" s="4"/>
      <c r="V22" s="10" t="s">
        <v>55</v>
      </c>
      <c r="W22" s="10"/>
      <c r="X22" s="15">
        <v>4132</v>
      </c>
      <c r="Y22" s="7">
        <v>5981</v>
      </c>
      <c r="Z22" s="6">
        <f t="shared" si="1"/>
        <v>1.4474830590513068</v>
      </c>
      <c r="AB22" s="15">
        <v>3644</v>
      </c>
      <c r="AC22" s="7">
        <v>5673</v>
      </c>
      <c r="AD22" s="6">
        <f aca="true" t="shared" si="5" ref="AD22:AD34">AC22/AB22</f>
        <v>1.5568057080131723</v>
      </c>
      <c r="AF22" s="15">
        <v>3165</v>
      </c>
      <c r="AG22" s="7">
        <v>6389</v>
      </c>
      <c r="AH22" s="6">
        <f aca="true" t="shared" si="6" ref="AH22:AH34">AG22/AF22</f>
        <v>2.0186413902053713</v>
      </c>
    </row>
    <row r="23" spans="1:40" s="29" customFormat="1" ht="12.75" customHeight="1">
      <c r="A23" s="19"/>
      <c r="B23" s="4"/>
      <c r="C23" s="10" t="s">
        <v>54</v>
      </c>
      <c r="D23" s="10"/>
      <c r="E23" s="15">
        <v>37407</v>
      </c>
      <c r="F23" s="7">
        <v>16966</v>
      </c>
      <c r="G23" s="6">
        <f t="shared" si="0"/>
        <v>0.4535514743229877</v>
      </c>
      <c r="H23" s="5"/>
      <c r="I23" s="15">
        <v>38667</v>
      </c>
      <c r="J23" s="7">
        <v>19865</v>
      </c>
      <c r="K23" s="6">
        <f t="shared" si="2"/>
        <v>0.5137455711588693</v>
      </c>
      <c r="L23"/>
      <c r="M23" s="15">
        <v>37611</v>
      </c>
      <c r="N23" s="7">
        <v>19497</v>
      </c>
      <c r="O23" s="6">
        <f t="shared" si="3"/>
        <v>0.5183855786870862</v>
      </c>
      <c r="P23"/>
      <c r="Q23" s="15">
        <v>34515</v>
      </c>
      <c r="R23" s="7">
        <v>15496</v>
      </c>
      <c r="S23" s="6">
        <f t="shared" si="4"/>
        <v>0.44896421845574386</v>
      </c>
      <c r="T23" s="19"/>
      <c r="U23" s="4"/>
      <c r="V23" s="10" t="s">
        <v>54</v>
      </c>
      <c r="W23" s="10"/>
      <c r="X23" s="15">
        <v>28841</v>
      </c>
      <c r="Y23" s="7">
        <v>13174</v>
      </c>
      <c r="Z23" s="6">
        <f t="shared" si="1"/>
        <v>0.45678027807634963</v>
      </c>
      <c r="AA23"/>
      <c r="AB23" s="15">
        <v>24330</v>
      </c>
      <c r="AC23" s="7">
        <v>10785</v>
      </c>
      <c r="AD23" s="6">
        <f t="shared" si="5"/>
        <v>0.4432799013563502</v>
      </c>
      <c r="AE23"/>
      <c r="AF23" s="15">
        <v>20594</v>
      </c>
      <c r="AG23" s="7">
        <v>10554</v>
      </c>
      <c r="AH23" s="6">
        <f t="shared" si="6"/>
        <v>0.5124793629212392</v>
      </c>
      <c r="AI23"/>
      <c r="AJ23"/>
      <c r="AK23"/>
      <c r="AL23"/>
      <c r="AM23"/>
      <c r="AN23"/>
    </row>
    <row r="24" spans="1:40" s="29" customFormat="1" ht="12.75" customHeight="1">
      <c r="A24" s="19"/>
      <c r="B24" s="4"/>
      <c r="C24" s="10" t="s">
        <v>53</v>
      </c>
      <c r="D24" s="10"/>
      <c r="E24" s="15">
        <v>18402</v>
      </c>
      <c r="F24" s="7">
        <v>5046</v>
      </c>
      <c r="G24" s="6">
        <f t="shared" si="0"/>
        <v>0.2742093250733616</v>
      </c>
      <c r="H24" s="5"/>
      <c r="I24" s="15">
        <v>20592</v>
      </c>
      <c r="J24" s="7">
        <v>5132</v>
      </c>
      <c r="K24" s="6">
        <f t="shared" si="2"/>
        <v>0.24922299922299923</v>
      </c>
      <c r="L24"/>
      <c r="M24" s="15">
        <v>21273</v>
      </c>
      <c r="N24" s="7">
        <v>7008</v>
      </c>
      <c r="O24" s="6">
        <f t="shared" si="3"/>
        <v>0.329431673952898</v>
      </c>
      <c r="P24"/>
      <c r="Q24" s="15">
        <v>22414</v>
      </c>
      <c r="R24" s="7">
        <v>6827</v>
      </c>
      <c r="S24" s="6">
        <f t="shared" si="4"/>
        <v>0.3045864192022843</v>
      </c>
      <c r="T24" s="19"/>
      <c r="U24" s="4"/>
      <c r="V24" s="10" t="s">
        <v>53</v>
      </c>
      <c r="W24" s="10"/>
      <c r="X24" s="15">
        <v>21891</v>
      </c>
      <c r="Y24" s="7">
        <v>6593</v>
      </c>
      <c r="Z24" s="6">
        <f t="shared" si="1"/>
        <v>0.3011739984468503</v>
      </c>
      <c r="AA24"/>
      <c r="AB24" s="15">
        <v>19386</v>
      </c>
      <c r="AC24" s="7">
        <v>5925</v>
      </c>
      <c r="AD24" s="6">
        <f t="shared" si="5"/>
        <v>0.3056329309811204</v>
      </c>
      <c r="AE24"/>
      <c r="AF24" s="15">
        <v>18144</v>
      </c>
      <c r="AG24" s="7">
        <v>4492</v>
      </c>
      <c r="AH24" s="6">
        <f t="shared" si="6"/>
        <v>0.24757495590828923</v>
      </c>
      <c r="AI24"/>
      <c r="AJ24"/>
      <c r="AK24"/>
      <c r="AL24"/>
      <c r="AM24"/>
      <c r="AN24"/>
    </row>
    <row r="25" spans="1:40" s="29" customFormat="1" ht="12.75" customHeight="1">
      <c r="A25" s="19"/>
      <c r="B25" s="4"/>
      <c r="C25" s="10" t="s">
        <v>52</v>
      </c>
      <c r="D25" s="10"/>
      <c r="E25" s="15">
        <v>32367</v>
      </c>
      <c r="F25" s="7">
        <v>5867.897788105943</v>
      </c>
      <c r="G25" s="6">
        <f t="shared" si="0"/>
        <v>0.18129260629980976</v>
      </c>
      <c r="H25" s="5"/>
      <c r="I25" s="15">
        <v>34936</v>
      </c>
      <c r="J25" s="7">
        <v>6867</v>
      </c>
      <c r="K25" s="6">
        <f t="shared" si="2"/>
        <v>0.19655942294481338</v>
      </c>
      <c r="L25"/>
      <c r="M25" s="15">
        <v>35906</v>
      </c>
      <c r="N25" s="7">
        <v>7895</v>
      </c>
      <c r="O25" s="6">
        <f t="shared" si="3"/>
        <v>0.21987968584637665</v>
      </c>
      <c r="P25"/>
      <c r="Q25" s="15">
        <v>37331</v>
      </c>
      <c r="R25" s="7">
        <v>8940</v>
      </c>
      <c r="S25" s="6">
        <f t="shared" si="4"/>
        <v>0.23947925316760868</v>
      </c>
      <c r="T25" s="19"/>
      <c r="U25" s="4"/>
      <c r="V25" s="10" t="s">
        <v>52</v>
      </c>
      <c r="W25" s="10"/>
      <c r="X25" s="15">
        <v>37954</v>
      </c>
      <c r="Y25" s="7">
        <v>9782</v>
      </c>
      <c r="Z25" s="6">
        <f t="shared" si="1"/>
        <v>0.2577330452653212</v>
      </c>
      <c r="AA25"/>
      <c r="AB25" s="15">
        <v>37582</v>
      </c>
      <c r="AC25" s="7">
        <v>9540</v>
      </c>
      <c r="AD25" s="6">
        <f t="shared" si="5"/>
        <v>0.25384492576233303</v>
      </c>
      <c r="AE25"/>
      <c r="AF25" s="15">
        <v>36520</v>
      </c>
      <c r="AG25" s="7">
        <v>8492</v>
      </c>
      <c r="AH25" s="6">
        <f t="shared" si="6"/>
        <v>0.2325301204819277</v>
      </c>
      <c r="AI25"/>
      <c r="AJ25"/>
      <c r="AK25"/>
      <c r="AL25"/>
      <c r="AM25"/>
      <c r="AN25"/>
    </row>
    <row r="26" spans="1:40" s="29" customFormat="1" ht="12.75" customHeight="1">
      <c r="A26" s="19"/>
      <c r="B26" s="4"/>
      <c r="C26" s="10" t="s">
        <v>51</v>
      </c>
      <c r="D26" s="10"/>
      <c r="E26" s="15">
        <v>2763</v>
      </c>
      <c r="F26" s="7">
        <v>3501.3914006103105</v>
      </c>
      <c r="G26" s="6">
        <f t="shared" si="0"/>
        <v>1.2672426350381145</v>
      </c>
      <c r="H26" s="5"/>
      <c r="I26" s="15">
        <v>5985</v>
      </c>
      <c r="J26" s="7">
        <v>3476</v>
      </c>
      <c r="K26" s="6">
        <f t="shared" si="2"/>
        <v>0.5807852965747703</v>
      </c>
      <c r="L26"/>
      <c r="M26" s="15">
        <v>6197</v>
      </c>
      <c r="N26" s="7">
        <v>4158</v>
      </c>
      <c r="O26" s="6">
        <f t="shared" si="3"/>
        <v>0.6709698241084395</v>
      </c>
      <c r="P26"/>
      <c r="Q26" s="15">
        <v>5501</v>
      </c>
      <c r="R26" s="7">
        <v>3996</v>
      </c>
      <c r="S26" s="6">
        <f t="shared" si="4"/>
        <v>0.7264133793855663</v>
      </c>
      <c r="T26" s="19"/>
      <c r="U26" s="4"/>
      <c r="V26" s="10" t="s">
        <v>51</v>
      </c>
      <c r="W26" s="10"/>
      <c r="X26" s="15">
        <v>4971</v>
      </c>
      <c r="Y26" s="7">
        <v>4333</v>
      </c>
      <c r="Z26" s="6">
        <f t="shared" si="1"/>
        <v>0.8716556024944679</v>
      </c>
      <c r="AA26"/>
      <c r="AB26" s="15">
        <v>4510</v>
      </c>
      <c r="AC26" s="7">
        <v>3606</v>
      </c>
      <c r="AD26" s="6">
        <f t="shared" si="5"/>
        <v>0.7995565410199557</v>
      </c>
      <c r="AE26"/>
      <c r="AF26" s="15">
        <v>4017.0000000000005</v>
      </c>
      <c r="AG26" s="7">
        <v>3106</v>
      </c>
      <c r="AH26" s="6">
        <f t="shared" si="6"/>
        <v>0.7732138411750061</v>
      </c>
      <c r="AI26"/>
      <c r="AJ26"/>
      <c r="AK26"/>
      <c r="AL26"/>
      <c r="AM26"/>
      <c r="AN26"/>
    </row>
    <row r="27" spans="1:40" s="29" customFormat="1" ht="12.75" customHeight="1">
      <c r="A27" s="19"/>
      <c r="B27" s="4"/>
      <c r="C27" s="10" t="s">
        <v>50</v>
      </c>
      <c r="D27" s="10"/>
      <c r="E27" s="15">
        <v>51613</v>
      </c>
      <c r="F27" s="7">
        <v>21225.39275850954</v>
      </c>
      <c r="G27" s="6">
        <f t="shared" si="0"/>
        <v>0.4112412136188468</v>
      </c>
      <c r="H27" s="5"/>
      <c r="I27" s="15">
        <v>55747</v>
      </c>
      <c r="J27" s="7">
        <v>21014</v>
      </c>
      <c r="K27" s="6">
        <f t="shared" si="2"/>
        <v>0.3769530198934472</v>
      </c>
      <c r="L27"/>
      <c r="M27" s="15">
        <v>55840</v>
      </c>
      <c r="N27" s="7">
        <v>22707</v>
      </c>
      <c r="O27" s="6">
        <f t="shared" si="3"/>
        <v>0.40664398280802294</v>
      </c>
      <c r="P27"/>
      <c r="Q27" s="15">
        <v>54416</v>
      </c>
      <c r="R27" s="7">
        <v>22300</v>
      </c>
      <c r="S27" s="6">
        <f t="shared" si="4"/>
        <v>0.40980593942957955</v>
      </c>
      <c r="T27" s="19"/>
      <c r="U27" s="4"/>
      <c r="V27" s="10" t="s">
        <v>50</v>
      </c>
      <c r="W27" s="10"/>
      <c r="X27" s="15">
        <v>50715</v>
      </c>
      <c r="Y27" s="7">
        <v>23461</v>
      </c>
      <c r="Z27" s="6">
        <f t="shared" si="1"/>
        <v>0.46260475204574586</v>
      </c>
      <c r="AA27"/>
      <c r="AB27" s="15">
        <v>47769</v>
      </c>
      <c r="AC27" s="7">
        <v>21937</v>
      </c>
      <c r="AD27" s="6">
        <f t="shared" si="5"/>
        <v>0.4592308819527309</v>
      </c>
      <c r="AE27"/>
      <c r="AF27" s="15">
        <v>44963</v>
      </c>
      <c r="AG27" s="7">
        <v>19084</v>
      </c>
      <c r="AH27" s="6">
        <f t="shared" si="6"/>
        <v>0.42443787113849163</v>
      </c>
      <c r="AI27"/>
      <c r="AJ27"/>
      <c r="AK27"/>
      <c r="AL27"/>
      <c r="AM27"/>
      <c r="AN27"/>
    </row>
    <row r="28" spans="1:40" s="29" customFormat="1" ht="12.75" customHeight="1">
      <c r="A28" s="19"/>
      <c r="B28" s="4"/>
      <c r="C28" s="10" t="s">
        <v>49</v>
      </c>
      <c r="D28" s="10"/>
      <c r="E28" s="15">
        <v>4049</v>
      </c>
      <c r="F28" s="7">
        <v>1654.2504103450017</v>
      </c>
      <c r="G28" s="6">
        <f t="shared" si="0"/>
        <v>0.4085577699049152</v>
      </c>
      <c r="H28" s="5"/>
      <c r="I28" s="15">
        <v>4070.9999999999995</v>
      </c>
      <c r="J28" s="7">
        <v>1721</v>
      </c>
      <c r="K28" s="6">
        <f t="shared" si="2"/>
        <v>0.4227462539916483</v>
      </c>
      <c r="L28"/>
      <c r="M28" s="15">
        <v>3928</v>
      </c>
      <c r="N28" s="7">
        <v>2009</v>
      </c>
      <c r="O28" s="6">
        <f t="shared" si="3"/>
        <v>0.5114562118126272</v>
      </c>
      <c r="P28"/>
      <c r="Q28" s="15">
        <v>3734</v>
      </c>
      <c r="R28" s="7">
        <v>1551</v>
      </c>
      <c r="S28" s="6">
        <f t="shared" si="4"/>
        <v>0.41537225495447244</v>
      </c>
      <c r="T28" s="19"/>
      <c r="U28" s="4"/>
      <c r="V28" s="10" t="s">
        <v>49</v>
      </c>
      <c r="W28" s="10"/>
      <c r="X28" s="15">
        <v>3456</v>
      </c>
      <c r="Y28" s="7">
        <v>1652</v>
      </c>
      <c r="Z28" s="6">
        <f t="shared" si="1"/>
        <v>0.47800925925925924</v>
      </c>
      <c r="AA28"/>
      <c r="AB28" s="15">
        <v>3241</v>
      </c>
      <c r="AC28" s="7">
        <v>1319</v>
      </c>
      <c r="AD28" s="6">
        <f t="shared" si="5"/>
        <v>0.40697315643319965</v>
      </c>
      <c r="AE28"/>
      <c r="AF28" s="15">
        <v>3081</v>
      </c>
      <c r="AG28" s="7">
        <v>1276</v>
      </c>
      <c r="AH28" s="6">
        <f t="shared" si="6"/>
        <v>0.41415124959428756</v>
      </c>
      <c r="AI28"/>
      <c r="AJ28"/>
      <c r="AK28"/>
      <c r="AL28"/>
      <c r="AM28"/>
      <c r="AN28"/>
    </row>
    <row r="29" spans="1:40" s="29" customFormat="1" ht="12.75" customHeight="1">
      <c r="A29" s="19"/>
      <c r="B29" s="4"/>
      <c r="C29" s="10" t="s">
        <v>48</v>
      </c>
      <c r="D29" s="10"/>
      <c r="E29" s="15">
        <v>10256</v>
      </c>
      <c r="F29" s="7">
        <v>7016.320099674202</v>
      </c>
      <c r="G29" s="6">
        <f t="shared" si="0"/>
        <v>0.6841185744612132</v>
      </c>
      <c r="H29" s="5"/>
      <c r="I29" s="15">
        <v>12946</v>
      </c>
      <c r="J29" s="7">
        <v>12719</v>
      </c>
      <c r="K29" s="6">
        <f t="shared" si="2"/>
        <v>0.9824656264483238</v>
      </c>
      <c r="L29"/>
      <c r="M29" s="15">
        <v>14079</v>
      </c>
      <c r="N29" s="7">
        <v>9744</v>
      </c>
      <c r="O29" s="6">
        <f t="shared" si="3"/>
        <v>0.692094608992116</v>
      </c>
      <c r="P29"/>
      <c r="Q29" s="15">
        <v>14248</v>
      </c>
      <c r="R29" s="7">
        <v>13670</v>
      </c>
      <c r="S29" s="6">
        <f t="shared" si="4"/>
        <v>0.9594329028635598</v>
      </c>
      <c r="T29" s="19"/>
      <c r="U29" s="4"/>
      <c r="V29" s="10" t="s">
        <v>48</v>
      </c>
      <c r="W29" s="10"/>
      <c r="X29" s="15">
        <v>13240</v>
      </c>
      <c r="Y29" s="7">
        <v>7264</v>
      </c>
      <c r="Z29" s="6">
        <f t="shared" si="1"/>
        <v>0.5486404833836858</v>
      </c>
      <c r="AA29"/>
      <c r="AB29" s="15">
        <v>12376</v>
      </c>
      <c r="AC29" s="7">
        <v>17579</v>
      </c>
      <c r="AD29" s="6">
        <f t="shared" si="5"/>
        <v>1.4204104718810602</v>
      </c>
      <c r="AE29"/>
      <c r="AF29" s="15">
        <v>11466</v>
      </c>
      <c r="AG29" s="7">
        <v>9212</v>
      </c>
      <c r="AH29" s="6">
        <f t="shared" si="6"/>
        <v>0.8034188034188035</v>
      </c>
      <c r="AI29"/>
      <c r="AJ29"/>
      <c r="AK29"/>
      <c r="AL29"/>
      <c r="AM29"/>
      <c r="AN29"/>
    </row>
    <row r="30" spans="1:40" s="29" customFormat="1" ht="12.75" customHeight="1">
      <c r="A30" s="19"/>
      <c r="B30" s="4"/>
      <c r="C30" s="10" t="s">
        <v>47</v>
      </c>
      <c r="D30" s="10"/>
      <c r="E30" s="15">
        <v>8966</v>
      </c>
      <c r="F30" s="7">
        <v>8691.328031851</v>
      </c>
      <c r="G30" s="6">
        <f t="shared" si="0"/>
        <v>0.9693651608131832</v>
      </c>
      <c r="H30" s="5"/>
      <c r="I30" s="15">
        <v>12117</v>
      </c>
      <c r="J30" s="7">
        <v>11771</v>
      </c>
      <c r="K30" s="6">
        <f t="shared" si="2"/>
        <v>0.9714450771643146</v>
      </c>
      <c r="L30"/>
      <c r="M30" s="15">
        <v>15162</v>
      </c>
      <c r="N30" s="7">
        <v>13393</v>
      </c>
      <c r="O30" s="6">
        <f t="shared" si="3"/>
        <v>0.883326737897375</v>
      </c>
      <c r="P30"/>
      <c r="Q30" s="15">
        <v>15055</v>
      </c>
      <c r="R30" s="7">
        <v>11946</v>
      </c>
      <c r="S30" s="6">
        <f t="shared" si="4"/>
        <v>0.7934905347060777</v>
      </c>
      <c r="T30" s="19"/>
      <c r="U30" s="4"/>
      <c r="V30" s="10" t="s">
        <v>47</v>
      </c>
      <c r="W30" s="10"/>
      <c r="X30" s="15">
        <v>15260</v>
      </c>
      <c r="Y30" s="7">
        <v>20432</v>
      </c>
      <c r="Z30" s="6">
        <f t="shared" si="1"/>
        <v>1.3389252948885977</v>
      </c>
      <c r="AA30"/>
      <c r="AB30" s="15">
        <v>14613</v>
      </c>
      <c r="AC30" s="7">
        <v>13854</v>
      </c>
      <c r="AD30" s="6">
        <f t="shared" si="5"/>
        <v>0.9480599466228701</v>
      </c>
      <c r="AE30"/>
      <c r="AF30" s="15">
        <v>13418</v>
      </c>
      <c r="AG30" s="7">
        <v>17465</v>
      </c>
      <c r="AH30" s="6">
        <f t="shared" si="6"/>
        <v>1.3016097779102698</v>
      </c>
      <c r="AI30"/>
      <c r="AJ30"/>
      <c r="AK30"/>
      <c r="AL30"/>
      <c r="AM30"/>
      <c r="AN30"/>
    </row>
    <row r="31" spans="1:40" s="29" customFormat="1" ht="12.75" customHeight="1">
      <c r="A31" s="19"/>
      <c r="B31" s="4"/>
      <c r="C31" s="10" t="s">
        <v>46</v>
      </c>
      <c r="D31" s="10"/>
      <c r="E31" s="15">
        <v>29004</v>
      </c>
      <c r="F31" s="7">
        <v>6129.5528897051745</v>
      </c>
      <c r="G31" s="6">
        <f t="shared" si="0"/>
        <v>0.2113347431287124</v>
      </c>
      <c r="H31" s="5"/>
      <c r="I31" s="15">
        <v>29594</v>
      </c>
      <c r="J31" s="7">
        <v>6671</v>
      </c>
      <c r="K31" s="6">
        <f t="shared" si="2"/>
        <v>0.22541731432047035</v>
      </c>
      <c r="L31"/>
      <c r="M31" s="15">
        <v>29481</v>
      </c>
      <c r="N31" s="7">
        <v>6721</v>
      </c>
      <c r="O31" s="6">
        <f t="shared" si="3"/>
        <v>0.2279773413384892</v>
      </c>
      <c r="P31"/>
      <c r="Q31" s="15">
        <v>28854</v>
      </c>
      <c r="R31" s="7">
        <v>6364</v>
      </c>
      <c r="S31" s="6">
        <f t="shared" si="4"/>
        <v>0.22055867470714632</v>
      </c>
      <c r="T31" s="19"/>
      <c r="U31" s="4"/>
      <c r="V31" s="10" t="s">
        <v>46</v>
      </c>
      <c r="W31" s="10"/>
      <c r="X31" s="15">
        <v>28067</v>
      </c>
      <c r="Y31" s="7">
        <v>6826</v>
      </c>
      <c r="Z31" s="6">
        <f t="shared" si="1"/>
        <v>0.2432037624256244</v>
      </c>
      <c r="AA31"/>
      <c r="AB31" s="15">
        <v>27464</v>
      </c>
      <c r="AC31" s="7">
        <v>6468</v>
      </c>
      <c r="AD31" s="6">
        <f t="shared" si="5"/>
        <v>0.23550830177687154</v>
      </c>
      <c r="AE31"/>
      <c r="AF31" s="15">
        <v>26826</v>
      </c>
      <c r="AG31" s="7">
        <v>6201</v>
      </c>
      <c r="AH31" s="6">
        <f t="shared" si="6"/>
        <v>0.23115634086334153</v>
      </c>
      <c r="AI31"/>
      <c r="AJ31"/>
      <c r="AK31"/>
      <c r="AL31"/>
      <c r="AM31"/>
      <c r="AN31"/>
    </row>
    <row r="32" spans="1:40" s="29" customFormat="1" ht="12.75" customHeight="1">
      <c r="A32" s="19"/>
      <c r="B32" s="4"/>
      <c r="C32" s="10" t="s">
        <v>45</v>
      </c>
      <c r="D32" s="10"/>
      <c r="E32" s="15">
        <v>4724</v>
      </c>
      <c r="F32" s="7">
        <v>2816.2349988623023</v>
      </c>
      <c r="G32" s="6">
        <f t="shared" si="0"/>
        <v>0.5961547415034509</v>
      </c>
      <c r="H32" s="5"/>
      <c r="I32" s="15">
        <v>5320</v>
      </c>
      <c r="J32" s="7">
        <v>3638</v>
      </c>
      <c r="K32" s="6">
        <f t="shared" si="2"/>
        <v>0.6838345864661655</v>
      </c>
      <c r="L32"/>
      <c r="M32" s="15">
        <v>5581</v>
      </c>
      <c r="N32" s="7">
        <v>1801</v>
      </c>
      <c r="O32" s="6">
        <f t="shared" si="3"/>
        <v>0.32270202472675147</v>
      </c>
      <c r="P32"/>
      <c r="Q32" s="15">
        <v>5641</v>
      </c>
      <c r="R32" s="7">
        <v>1862</v>
      </c>
      <c r="S32" s="6">
        <f t="shared" si="4"/>
        <v>0.3300833185605389</v>
      </c>
      <c r="T32" s="19"/>
      <c r="U32" s="4"/>
      <c r="V32" s="10" t="s">
        <v>45</v>
      </c>
      <c r="W32" s="10"/>
      <c r="X32" s="15">
        <v>5377</v>
      </c>
      <c r="Y32" s="7">
        <v>3722</v>
      </c>
      <c r="Z32" s="6">
        <f t="shared" si="1"/>
        <v>0.6922075506788172</v>
      </c>
      <c r="AA32"/>
      <c r="AB32" s="15">
        <v>5343</v>
      </c>
      <c r="AC32" s="7">
        <v>2333</v>
      </c>
      <c r="AD32" s="6">
        <f t="shared" si="5"/>
        <v>0.43664607898184543</v>
      </c>
      <c r="AE32"/>
      <c r="AF32" s="15">
        <v>5075</v>
      </c>
      <c r="AG32" s="7">
        <v>2691</v>
      </c>
      <c r="AH32" s="6">
        <f t="shared" si="6"/>
        <v>0.5302463054187192</v>
      </c>
      <c r="AI32"/>
      <c r="AJ32"/>
      <c r="AK32"/>
      <c r="AL32"/>
      <c r="AM32"/>
      <c r="AN32"/>
    </row>
    <row r="33" spans="1:40" s="29" customFormat="1" ht="12.75" customHeight="1">
      <c r="A33" s="19"/>
      <c r="B33" s="4"/>
      <c r="C33" s="10" t="s">
        <v>44</v>
      </c>
      <c r="D33" s="10"/>
      <c r="E33" s="15">
        <v>58146</v>
      </c>
      <c r="F33" s="7">
        <v>14859</v>
      </c>
      <c r="G33" s="6">
        <f t="shared" si="0"/>
        <v>0.2555463832421835</v>
      </c>
      <c r="H33" s="5"/>
      <c r="I33" s="15">
        <v>63448</v>
      </c>
      <c r="J33" s="7">
        <v>14810</v>
      </c>
      <c r="K33" s="6">
        <f t="shared" si="2"/>
        <v>0.233419493128231</v>
      </c>
      <c r="L33"/>
      <c r="M33" s="15">
        <v>65283</v>
      </c>
      <c r="N33" s="7">
        <v>17585</v>
      </c>
      <c r="O33" s="6">
        <f t="shared" si="3"/>
        <v>0.2693656847877702</v>
      </c>
      <c r="P33"/>
      <c r="Q33" s="15">
        <v>62334</v>
      </c>
      <c r="R33" s="7">
        <v>17404</v>
      </c>
      <c r="S33" s="6">
        <f t="shared" si="4"/>
        <v>0.27920556999390383</v>
      </c>
      <c r="T33" s="19"/>
      <c r="U33" s="4"/>
      <c r="V33" s="10" t="s">
        <v>44</v>
      </c>
      <c r="W33" s="10"/>
      <c r="X33" s="15">
        <v>58128</v>
      </c>
      <c r="Y33" s="7">
        <v>19285</v>
      </c>
      <c r="Z33" s="6">
        <f t="shared" si="1"/>
        <v>0.33176782273603084</v>
      </c>
      <c r="AA33"/>
      <c r="AB33" s="15">
        <v>55336</v>
      </c>
      <c r="AC33" s="7">
        <v>15725</v>
      </c>
      <c r="AD33" s="6">
        <f t="shared" si="5"/>
        <v>0.2841730519011132</v>
      </c>
      <c r="AE33"/>
      <c r="AF33" s="15">
        <v>51374</v>
      </c>
      <c r="AG33" s="7">
        <v>15837</v>
      </c>
      <c r="AH33" s="6">
        <f t="shared" si="6"/>
        <v>0.3082687740880601</v>
      </c>
      <c r="AI33"/>
      <c r="AJ33"/>
      <c r="AK33"/>
      <c r="AL33"/>
      <c r="AM33"/>
      <c r="AN33"/>
    </row>
    <row r="34" spans="1:40" s="29" customFormat="1" ht="12.75" customHeight="1">
      <c r="A34" s="19"/>
      <c r="B34" s="4"/>
      <c r="C34" s="10" t="s">
        <v>43</v>
      </c>
      <c r="D34" s="10"/>
      <c r="E34" s="15">
        <v>13474</v>
      </c>
      <c r="F34" s="7">
        <v>5744.544302241107</v>
      </c>
      <c r="G34" s="6">
        <f t="shared" si="0"/>
        <v>0.4263429050201208</v>
      </c>
      <c r="H34" s="5"/>
      <c r="I34" s="15">
        <v>14113</v>
      </c>
      <c r="J34" s="7">
        <v>5320</v>
      </c>
      <c r="K34" s="6">
        <f t="shared" si="2"/>
        <v>0.37695741514915326</v>
      </c>
      <c r="L34"/>
      <c r="M34" s="15">
        <v>13798</v>
      </c>
      <c r="N34" s="7">
        <v>3720</v>
      </c>
      <c r="O34" s="6">
        <f t="shared" si="3"/>
        <v>0.2696042904768807</v>
      </c>
      <c r="P34"/>
      <c r="Q34" s="15">
        <v>11606</v>
      </c>
      <c r="R34" s="7">
        <v>4117</v>
      </c>
      <c r="S34" s="6">
        <f t="shared" si="4"/>
        <v>0.354730311907634</v>
      </c>
      <c r="T34" s="19"/>
      <c r="U34" s="4"/>
      <c r="V34" s="10" t="s">
        <v>43</v>
      </c>
      <c r="W34" s="10"/>
      <c r="X34" s="15">
        <v>9376</v>
      </c>
      <c r="Y34" s="7">
        <v>3796</v>
      </c>
      <c r="Z34" s="6">
        <f t="shared" si="1"/>
        <v>0.40486348122866894</v>
      </c>
      <c r="AA34"/>
      <c r="AB34" s="15">
        <v>8721</v>
      </c>
      <c r="AC34" s="7">
        <v>3185</v>
      </c>
      <c r="AD34" s="6">
        <f t="shared" si="5"/>
        <v>0.36521041165004015</v>
      </c>
      <c r="AE34"/>
      <c r="AF34" s="15">
        <v>7579</v>
      </c>
      <c r="AG34" s="7">
        <v>3188</v>
      </c>
      <c r="AH34" s="6">
        <f t="shared" si="6"/>
        <v>0.4206359678057791</v>
      </c>
      <c r="AI34"/>
      <c r="AJ34"/>
      <c r="AK34"/>
      <c r="AL34"/>
      <c r="AM34"/>
      <c r="AN34"/>
    </row>
    <row r="35" spans="1:34" ht="12.75">
      <c r="A35" s="28" t="s">
        <v>42</v>
      </c>
      <c r="B35" s="26"/>
      <c r="C35" s="19"/>
      <c r="D35" s="19"/>
      <c r="E35" s="20"/>
      <c r="F35" s="20"/>
      <c r="G35" s="6"/>
      <c r="H35" s="5"/>
      <c r="I35" s="20"/>
      <c r="J35" s="20"/>
      <c r="K35" s="6"/>
      <c r="M35" s="20"/>
      <c r="N35" s="20"/>
      <c r="O35" s="6"/>
      <c r="Q35" s="20"/>
      <c r="R35" s="20"/>
      <c r="S35" s="6"/>
      <c r="T35" s="28" t="s">
        <v>42</v>
      </c>
      <c r="U35" s="26"/>
      <c r="V35" s="19"/>
      <c r="W35" s="19"/>
      <c r="X35" s="20"/>
      <c r="Y35" s="20"/>
      <c r="Z35" s="6"/>
      <c r="AB35" s="20"/>
      <c r="AC35" s="20"/>
      <c r="AD35" s="6"/>
      <c r="AF35" s="20"/>
      <c r="AG35" s="20"/>
      <c r="AH35" s="6"/>
    </row>
    <row r="36" spans="1:34" ht="12.75">
      <c r="A36" s="10"/>
      <c r="B36" s="5"/>
      <c r="C36" s="19" t="s">
        <v>41</v>
      </c>
      <c r="D36" s="10"/>
      <c r="E36" s="8">
        <v>2167840</v>
      </c>
      <c r="F36" s="7">
        <v>1259499</v>
      </c>
      <c r="G36" s="6">
        <f>F36/E36</f>
        <v>0.580992600929958</v>
      </c>
      <c r="H36" s="5"/>
      <c r="I36" s="8">
        <v>2272816</v>
      </c>
      <c r="J36" s="7">
        <v>1349945</v>
      </c>
      <c r="K36" s="6">
        <f>J36/I36</f>
        <v>0.593952612090024</v>
      </c>
      <c r="M36" s="8">
        <v>2175498</v>
      </c>
      <c r="N36" s="7">
        <v>1259065</v>
      </c>
      <c r="O36" s="6">
        <f>N36/M36</f>
        <v>0.5787479464472043</v>
      </c>
      <c r="Q36" s="8">
        <v>2069760.0000000002</v>
      </c>
      <c r="R36" s="7">
        <v>1210232</v>
      </c>
      <c r="S36" s="6">
        <f>R36/Q36</f>
        <v>0.5847209338280767</v>
      </c>
      <c r="T36" s="10"/>
      <c r="U36" s="5"/>
      <c r="V36" s="19" t="s">
        <v>41</v>
      </c>
      <c r="W36" s="10"/>
      <c r="X36" s="8">
        <v>1953376</v>
      </c>
      <c r="Y36" s="7">
        <v>1140423</v>
      </c>
      <c r="Z36" s="6">
        <f>Y36/X36</f>
        <v>0.583821547925233</v>
      </c>
      <c r="AB36" s="8">
        <v>1819251</v>
      </c>
      <c r="AC36" s="7">
        <v>1083082</v>
      </c>
      <c r="AD36" s="6">
        <f>AC36/AB36</f>
        <v>0.595345007368417</v>
      </c>
      <c r="AF36" s="8">
        <v>1708127</v>
      </c>
      <c r="AG36" s="7">
        <v>969994</v>
      </c>
      <c r="AH36" s="6">
        <f>AG36/AF36</f>
        <v>0.5678699534636477</v>
      </c>
    </row>
    <row r="37" spans="1:34" ht="12.75">
      <c r="A37" s="10"/>
      <c r="B37" s="5"/>
      <c r="C37" s="19" t="s">
        <v>40</v>
      </c>
      <c r="D37" s="10"/>
      <c r="E37" s="8">
        <f>SUM(E39:E41,E44:E57)</f>
        <v>1713941</v>
      </c>
      <c r="F37" s="7">
        <f>SUM(F39:F57)</f>
        <v>1099191.6081589635</v>
      </c>
      <c r="G37" s="6">
        <f>F37/E37</f>
        <v>0.6413240643399998</v>
      </c>
      <c r="H37" s="5"/>
      <c r="I37" s="8">
        <f>SUM(I39:I41,I44:I57)</f>
        <v>1829528</v>
      </c>
      <c r="J37" s="7">
        <f>SUM(J39:J57)</f>
        <v>1191518</v>
      </c>
      <c r="K37" s="6">
        <f>J37/I37</f>
        <v>0.6512707102596954</v>
      </c>
      <c r="M37" s="8">
        <f>SUM(M39:M41,M44:M57)</f>
        <v>1743859</v>
      </c>
      <c r="N37" s="7">
        <f>SUM(N39:N57)</f>
        <v>1108726</v>
      </c>
      <c r="O37" s="6">
        <f>N37/M37</f>
        <v>0.6357887879696695</v>
      </c>
      <c r="Q37" s="8">
        <f>SUM(Q39:Q41,Q44:Q57)</f>
        <v>1659190</v>
      </c>
      <c r="R37" s="7">
        <f>SUM(R39:R57)</f>
        <v>1062448</v>
      </c>
      <c r="S37" s="6">
        <f>R37/Q37</f>
        <v>0.6403413713920648</v>
      </c>
      <c r="T37" s="10"/>
      <c r="U37" s="5"/>
      <c r="V37" s="19" t="s">
        <v>40</v>
      </c>
      <c r="W37" s="10"/>
      <c r="X37" s="8">
        <f>SUM(X39:X41,X44:X57)</f>
        <v>1571383</v>
      </c>
      <c r="Y37" s="7">
        <f>SUM(Y39:Y57)</f>
        <v>999254</v>
      </c>
      <c r="Z37" s="6">
        <f>Y37/X37</f>
        <v>0.6359073504040708</v>
      </c>
      <c r="AB37" s="8">
        <f>SUM(AB39:AB41,AB44:AB57)</f>
        <v>1458708</v>
      </c>
      <c r="AC37" s="7">
        <f>SUM(AC39:AC57)</f>
        <v>947576</v>
      </c>
      <c r="AD37" s="6">
        <f>AC37/AB37</f>
        <v>0.649599508606246</v>
      </c>
      <c r="AF37" s="8">
        <f>SUM(AF39:AF41,AF44:AF57)</f>
        <v>1370533</v>
      </c>
      <c r="AG37" s="7">
        <f>SUM(AG39:AG57)</f>
        <v>845116</v>
      </c>
      <c r="AH37" s="6">
        <f>AG37/AF37</f>
        <v>0.6166330909215612</v>
      </c>
    </row>
    <row r="38" spans="1:34" ht="12.75">
      <c r="A38" s="10"/>
      <c r="B38" s="5"/>
      <c r="C38" s="19" t="s">
        <v>39</v>
      </c>
      <c r="D38" s="10"/>
      <c r="E38" s="27">
        <f>E37/E36</f>
        <v>0.79062154033508</v>
      </c>
      <c r="F38" s="27">
        <f>F37/F36</f>
        <v>0.8727213028029109</v>
      </c>
      <c r="G38" s="6"/>
      <c r="H38" s="6"/>
      <c r="I38" s="27">
        <f>I37/I36</f>
        <v>0.8049608943266855</v>
      </c>
      <c r="J38" s="27">
        <f>J37/J36</f>
        <v>0.8826418854101463</v>
      </c>
      <c r="K38" s="6"/>
      <c r="M38" s="27">
        <f>M37/M36</f>
        <v>0.8015907162406033</v>
      </c>
      <c r="N38" s="27">
        <f>N37/N36</f>
        <v>0.8805947270395095</v>
      </c>
      <c r="O38" s="6"/>
      <c r="Q38" s="27">
        <f>Q37/Q36</f>
        <v>0.8016340058750772</v>
      </c>
      <c r="R38" s="27">
        <f>R37/R36</f>
        <v>0.8778878760436015</v>
      </c>
      <c r="S38" s="6"/>
      <c r="T38" s="10"/>
      <c r="U38" s="5"/>
      <c r="V38" s="19" t="s">
        <v>39</v>
      </c>
      <c r="W38" s="10"/>
      <c r="X38" s="27">
        <f>X37/X36</f>
        <v>0.8044447152007601</v>
      </c>
      <c r="Y38" s="27">
        <f>Y37/Y36</f>
        <v>0.8762134751754392</v>
      </c>
      <c r="Z38" s="6"/>
      <c r="AB38" s="27">
        <f>AB37/AB36</f>
        <v>0.8018178909892038</v>
      </c>
      <c r="AC38" s="27">
        <f>AC37/AC36</f>
        <v>0.8748885125964608</v>
      </c>
      <c r="AD38" s="6"/>
      <c r="AF38" s="27">
        <f>AF37/AF36</f>
        <v>0.8023601289599661</v>
      </c>
      <c r="AG38" s="27">
        <f>AG37/AG36</f>
        <v>0.8712589974783349</v>
      </c>
      <c r="AH38" s="6"/>
    </row>
    <row r="39" spans="1:34" ht="12.75">
      <c r="A39" s="11"/>
      <c r="B39" s="26"/>
      <c r="C39" s="5" t="s">
        <v>38</v>
      </c>
      <c r="D39" s="9"/>
      <c r="E39" s="8">
        <v>567275</v>
      </c>
      <c r="F39" s="7">
        <v>394176.1831602876</v>
      </c>
      <c r="G39" s="6">
        <f aca="true" t="shared" si="7" ref="G39:G57">F39/E39</f>
        <v>0.694859077449716</v>
      </c>
      <c r="H39" s="5"/>
      <c r="I39" s="8">
        <v>567888</v>
      </c>
      <c r="J39" s="7">
        <v>391604</v>
      </c>
      <c r="K39" s="6">
        <f aca="true" t="shared" si="8" ref="K39:K57">J39/I39</f>
        <v>0.6895796354210689</v>
      </c>
      <c r="M39" s="8">
        <v>538072</v>
      </c>
      <c r="N39" s="7">
        <v>358802</v>
      </c>
      <c r="O39" s="6">
        <f aca="true" t="shared" si="9" ref="O39:O57">N39/M39</f>
        <v>0.6668289745610253</v>
      </c>
      <c r="Q39" s="8">
        <v>508795</v>
      </c>
      <c r="R39" s="7">
        <v>349531</v>
      </c>
      <c r="S39" s="6">
        <f aca="true" t="shared" si="10" ref="S39:S57">R39/Q39</f>
        <v>0.6869780559950471</v>
      </c>
      <c r="T39" s="11"/>
      <c r="U39" s="26"/>
      <c r="V39" s="5" t="s">
        <v>38</v>
      </c>
      <c r="W39" s="9"/>
      <c r="X39" s="8">
        <v>488709</v>
      </c>
      <c r="Y39" s="7">
        <v>335183</v>
      </c>
      <c r="Z39" s="6">
        <f>Y39/X39</f>
        <v>0.6858539539889791</v>
      </c>
      <c r="AB39" s="8">
        <v>464212</v>
      </c>
      <c r="AC39" s="7">
        <v>338673</v>
      </c>
      <c r="AD39" s="6">
        <f aca="true" t="shared" si="11" ref="AD39:AD57">AC39/AB39</f>
        <v>0.7295653709942871</v>
      </c>
      <c r="AF39" s="8">
        <v>444192</v>
      </c>
      <c r="AG39" s="7">
        <v>314043</v>
      </c>
      <c r="AH39" s="6">
        <f aca="true" t="shared" si="12" ref="AH39:AH57">AG39/AF39</f>
        <v>0.7069983250486276</v>
      </c>
    </row>
    <row r="40" spans="1:34" ht="12.75">
      <c r="A40" s="11"/>
      <c r="B40" s="26"/>
      <c r="C40" s="5" t="s">
        <v>37</v>
      </c>
      <c r="D40" s="9"/>
      <c r="E40" s="8">
        <v>77994</v>
      </c>
      <c r="F40" s="7">
        <v>53241.07143901015</v>
      </c>
      <c r="G40" s="6">
        <f t="shared" si="7"/>
        <v>0.6826303489885138</v>
      </c>
      <c r="H40" s="5"/>
      <c r="I40" s="8">
        <v>79468</v>
      </c>
      <c r="J40" s="7">
        <v>53687</v>
      </c>
      <c r="K40" s="6">
        <f t="shared" si="8"/>
        <v>0.6755801077163135</v>
      </c>
      <c r="M40" s="8">
        <v>76829</v>
      </c>
      <c r="N40" s="7">
        <v>52029</v>
      </c>
      <c r="O40" s="6">
        <f t="shared" si="9"/>
        <v>0.6772052219864895</v>
      </c>
      <c r="Q40" s="8">
        <v>73373</v>
      </c>
      <c r="R40" s="7">
        <v>50717</v>
      </c>
      <c r="S40" s="6">
        <f t="shared" si="10"/>
        <v>0.6912215665162934</v>
      </c>
      <c r="T40" s="11"/>
      <c r="U40" s="26"/>
      <c r="V40" s="5" t="s">
        <v>37</v>
      </c>
      <c r="W40" s="9"/>
      <c r="X40" s="8">
        <v>69457</v>
      </c>
      <c r="Y40" s="7">
        <v>46314</v>
      </c>
      <c r="Z40" s="6">
        <f>Y40/X40</f>
        <v>0.6668010423715393</v>
      </c>
      <c r="AB40" s="8">
        <v>65611</v>
      </c>
      <c r="AC40" s="7">
        <v>44628</v>
      </c>
      <c r="AD40" s="6">
        <f t="shared" si="11"/>
        <v>0.680190821661002</v>
      </c>
      <c r="AF40" s="8">
        <v>63123</v>
      </c>
      <c r="AG40" s="7">
        <v>41731</v>
      </c>
      <c r="AH40" s="6">
        <f t="shared" si="12"/>
        <v>0.6611060944505173</v>
      </c>
    </row>
    <row r="41" spans="1:34" ht="22.5">
      <c r="A41" s="10"/>
      <c r="B41" s="5"/>
      <c r="C41" s="4" t="s">
        <v>36</v>
      </c>
      <c r="D41" s="9"/>
      <c r="E41" s="8">
        <v>100441</v>
      </c>
      <c r="F41" s="7">
        <v>29916.83770838558</v>
      </c>
      <c r="G41" s="6">
        <f t="shared" si="7"/>
        <v>0.29785483725157635</v>
      </c>
      <c r="H41" s="5"/>
      <c r="I41" s="8">
        <v>98665</v>
      </c>
      <c r="J41" s="7">
        <v>29885</v>
      </c>
      <c r="K41" s="6">
        <f t="shared" si="8"/>
        <v>0.30289362995996555</v>
      </c>
      <c r="M41" s="8">
        <v>95952</v>
      </c>
      <c r="N41" s="7">
        <v>29034</v>
      </c>
      <c r="O41" s="6">
        <f t="shared" si="9"/>
        <v>0.3025887943971986</v>
      </c>
      <c r="Q41" s="8">
        <v>91609</v>
      </c>
      <c r="R41" s="7">
        <v>31324</v>
      </c>
      <c r="S41" s="6">
        <f t="shared" si="10"/>
        <v>0.3419314696154308</v>
      </c>
      <c r="T41" s="10"/>
      <c r="U41" s="5"/>
      <c r="V41" s="4" t="s">
        <v>36</v>
      </c>
      <c r="W41" s="9"/>
      <c r="X41" s="8">
        <v>85984</v>
      </c>
      <c r="Y41" s="7">
        <v>25955</v>
      </c>
      <c r="Z41" s="6">
        <f>Y41/X41</f>
        <v>0.30185848529959064</v>
      </c>
      <c r="AB41" s="8">
        <v>82838</v>
      </c>
      <c r="AC41" s="7">
        <v>32418.999999999996</v>
      </c>
      <c r="AD41" s="6">
        <f t="shared" si="11"/>
        <v>0.3913542094207972</v>
      </c>
      <c r="AF41" s="8">
        <v>79938</v>
      </c>
      <c r="AG41" s="7">
        <v>27719</v>
      </c>
      <c r="AH41" s="6">
        <f t="shared" si="12"/>
        <v>0.3467562360829643</v>
      </c>
    </row>
    <row r="42" spans="1:34" s="56" customFormat="1" ht="12.75">
      <c r="A42" s="49"/>
      <c r="B42" s="50"/>
      <c r="C42" s="49"/>
      <c r="D42" s="49"/>
      <c r="E42" s="61">
        <v>2009</v>
      </c>
      <c r="F42" s="62"/>
      <c r="G42" s="62"/>
      <c r="H42" s="57"/>
      <c r="I42" s="58">
        <v>2008</v>
      </c>
      <c r="J42" s="59"/>
      <c r="K42" s="59"/>
      <c r="M42" s="58">
        <v>2007</v>
      </c>
      <c r="N42" s="59"/>
      <c r="O42" s="59"/>
      <c r="Q42" s="58">
        <v>2006</v>
      </c>
      <c r="R42" s="59"/>
      <c r="S42" s="59"/>
      <c r="T42" s="48"/>
      <c r="U42" s="48"/>
      <c r="X42" s="58">
        <v>2005</v>
      </c>
      <c r="Y42" s="59"/>
      <c r="Z42" s="59"/>
      <c r="AB42" s="58">
        <v>2004</v>
      </c>
      <c r="AC42" s="59"/>
      <c r="AD42" s="59"/>
      <c r="AF42" s="58">
        <v>2003</v>
      </c>
      <c r="AG42" s="59"/>
      <c r="AH42" s="59"/>
    </row>
    <row r="43" spans="1:38" s="29" customFormat="1" ht="33.75">
      <c r="A43" s="60" t="s">
        <v>73</v>
      </c>
      <c r="B43" s="60"/>
      <c r="C43" s="60"/>
      <c r="D43" s="60"/>
      <c r="E43" s="45" t="s">
        <v>72</v>
      </c>
      <c r="F43" s="47" t="s">
        <v>71</v>
      </c>
      <c r="G43" s="45" t="s">
        <v>70</v>
      </c>
      <c r="H43" s="23"/>
      <c r="I43" s="45" t="s">
        <v>72</v>
      </c>
      <c r="J43" s="47" t="s">
        <v>71</v>
      </c>
      <c r="K43" s="45" t="s">
        <v>70</v>
      </c>
      <c r="L43" s="21"/>
      <c r="M43" s="45" t="s">
        <v>72</v>
      </c>
      <c r="N43" s="47" t="s">
        <v>71</v>
      </c>
      <c r="O43" s="45" t="s">
        <v>70</v>
      </c>
      <c r="P43" s="21"/>
      <c r="Q43" s="45" t="s">
        <v>72</v>
      </c>
      <c r="R43" s="47" t="s">
        <v>71</v>
      </c>
      <c r="S43" s="45" t="s">
        <v>70</v>
      </c>
      <c r="T43" s="60" t="s">
        <v>73</v>
      </c>
      <c r="U43" s="60"/>
      <c r="V43" s="60"/>
      <c r="W43" s="60"/>
      <c r="X43" s="45" t="s">
        <v>72</v>
      </c>
      <c r="Y43" s="47" t="s">
        <v>71</v>
      </c>
      <c r="Z43" s="45" t="s">
        <v>70</v>
      </c>
      <c r="AA43" s="21"/>
      <c r="AB43" s="45" t="s">
        <v>72</v>
      </c>
      <c r="AC43" s="47" t="s">
        <v>71</v>
      </c>
      <c r="AD43" s="45" t="s">
        <v>70</v>
      </c>
      <c r="AE43" s="21"/>
      <c r="AF43" s="45" t="s">
        <v>72</v>
      </c>
      <c r="AG43" s="47" t="s">
        <v>71</v>
      </c>
      <c r="AH43" s="45" t="s">
        <v>70</v>
      </c>
      <c r="AJ43" s="10"/>
      <c r="AK43" s="10"/>
      <c r="AL43" s="10"/>
    </row>
    <row r="44" spans="3:34" ht="12.75">
      <c r="C44" s="4" t="s">
        <v>35</v>
      </c>
      <c r="E44" s="25">
        <v>153708</v>
      </c>
      <c r="F44" s="25">
        <v>81998</v>
      </c>
      <c r="G44" s="6">
        <f t="shared" si="7"/>
        <v>0.5334660525151587</v>
      </c>
      <c r="I44" s="25">
        <v>160083</v>
      </c>
      <c r="J44" s="25">
        <v>86595</v>
      </c>
      <c r="K44" s="6">
        <f t="shared" si="8"/>
        <v>0.5409381383407358</v>
      </c>
      <c r="M44" s="25">
        <v>163973</v>
      </c>
      <c r="N44" s="25">
        <v>89967</v>
      </c>
      <c r="O44" s="6">
        <f t="shared" si="9"/>
        <v>0.5486695980435804</v>
      </c>
      <c r="Q44" s="25">
        <v>158903</v>
      </c>
      <c r="R44" s="25">
        <v>89121</v>
      </c>
      <c r="S44" s="6">
        <f t="shared" si="10"/>
        <v>0.560851588705059</v>
      </c>
      <c r="U44" s="3"/>
      <c r="V44" s="4" t="s">
        <v>35</v>
      </c>
      <c r="X44" s="25">
        <v>152457</v>
      </c>
      <c r="Y44" s="25">
        <v>88355</v>
      </c>
      <c r="Z44" s="6">
        <f aca="true" t="shared" si="13" ref="Z44:Z57">Y44/X44</f>
        <v>0.5795404605888873</v>
      </c>
      <c r="AB44" s="25">
        <v>145021</v>
      </c>
      <c r="AC44" s="25">
        <v>85713</v>
      </c>
      <c r="AD44" s="6">
        <f t="shared" si="11"/>
        <v>0.5910385392460402</v>
      </c>
      <c r="AF44" s="25">
        <v>137549</v>
      </c>
      <c r="AG44" s="25">
        <v>73034</v>
      </c>
      <c r="AH44" s="6">
        <f t="shared" si="12"/>
        <v>0.5309671462533352</v>
      </c>
    </row>
    <row r="45" spans="3:34" ht="12.75">
      <c r="C45" s="4" t="s">
        <v>34</v>
      </c>
      <c r="E45" s="25">
        <v>91116</v>
      </c>
      <c r="F45" s="25">
        <v>46279</v>
      </c>
      <c r="G45" s="6">
        <f t="shared" si="7"/>
        <v>0.507912990034681</v>
      </c>
      <c r="I45" s="25">
        <v>94516</v>
      </c>
      <c r="J45" s="25">
        <v>51483</v>
      </c>
      <c r="K45" s="6">
        <f t="shared" si="8"/>
        <v>0.5447014262135511</v>
      </c>
      <c r="M45" s="25">
        <v>95156</v>
      </c>
      <c r="N45" s="25">
        <v>52303</v>
      </c>
      <c r="O45" s="6">
        <f t="shared" si="9"/>
        <v>0.5496553028710749</v>
      </c>
      <c r="Q45" s="25">
        <v>93907</v>
      </c>
      <c r="R45" s="25">
        <v>52640</v>
      </c>
      <c r="S45" s="6">
        <f t="shared" si="10"/>
        <v>0.5605545912445291</v>
      </c>
      <c r="U45" s="3"/>
      <c r="V45" s="4" t="s">
        <v>34</v>
      </c>
      <c r="X45" s="25">
        <v>91022</v>
      </c>
      <c r="Y45" s="25">
        <v>51561</v>
      </c>
      <c r="Z45" s="6">
        <f t="shared" si="13"/>
        <v>0.5664674474302915</v>
      </c>
      <c r="AB45" s="25">
        <v>87259</v>
      </c>
      <c r="AC45" s="25">
        <v>47147</v>
      </c>
      <c r="AD45" s="6">
        <f t="shared" si="11"/>
        <v>0.5403110280887932</v>
      </c>
      <c r="AF45" s="25">
        <v>84201</v>
      </c>
      <c r="AG45" s="25">
        <v>42800</v>
      </c>
      <c r="AH45" s="6">
        <f t="shared" si="12"/>
        <v>0.5083075022861961</v>
      </c>
    </row>
    <row r="46" spans="1:34" ht="12.75">
      <c r="A46" s="10"/>
      <c r="B46" s="5"/>
      <c r="C46" s="5" t="s">
        <v>33</v>
      </c>
      <c r="D46" s="9"/>
      <c r="E46" s="8">
        <v>3906</v>
      </c>
      <c r="F46" s="15">
        <v>1846.3436965966105</v>
      </c>
      <c r="G46" s="6">
        <f t="shared" si="7"/>
        <v>0.47269423876001293</v>
      </c>
      <c r="H46" s="5"/>
      <c r="I46" s="8">
        <v>3940</v>
      </c>
      <c r="J46" s="15">
        <v>1579</v>
      </c>
      <c r="K46" s="6">
        <f t="shared" si="8"/>
        <v>0.400761421319797</v>
      </c>
      <c r="M46" s="8">
        <v>4048</v>
      </c>
      <c r="N46" s="15">
        <v>1612</v>
      </c>
      <c r="O46" s="6">
        <f t="shared" si="9"/>
        <v>0.39822134387351776</v>
      </c>
      <c r="Q46" s="8">
        <v>4303</v>
      </c>
      <c r="R46" s="15">
        <v>2196</v>
      </c>
      <c r="S46" s="6">
        <f t="shared" si="10"/>
        <v>0.5103416221240995</v>
      </c>
      <c r="T46" s="10"/>
      <c r="U46" s="5"/>
      <c r="V46" s="5" t="s">
        <v>33</v>
      </c>
      <c r="W46" s="9"/>
      <c r="X46" s="8">
        <v>4424</v>
      </c>
      <c r="Y46" s="15">
        <v>1629</v>
      </c>
      <c r="Z46" s="6">
        <f t="shared" si="13"/>
        <v>0.36821880650994576</v>
      </c>
      <c r="AB46" s="8">
        <v>4562</v>
      </c>
      <c r="AC46" s="15">
        <v>2422</v>
      </c>
      <c r="AD46" s="6">
        <f t="shared" si="11"/>
        <v>0.5309074967119685</v>
      </c>
      <c r="AF46" s="8">
        <v>4529</v>
      </c>
      <c r="AG46" s="15">
        <v>1188</v>
      </c>
      <c r="AH46" s="6">
        <f t="shared" si="12"/>
        <v>0.262309560609406</v>
      </c>
    </row>
    <row r="47" spans="1:34" ht="12.75">
      <c r="A47" s="10"/>
      <c r="B47" s="5"/>
      <c r="C47" s="5" t="s">
        <v>32</v>
      </c>
      <c r="D47" s="9"/>
      <c r="E47" s="8">
        <v>55980</v>
      </c>
      <c r="F47" s="15">
        <v>39056.09773409455</v>
      </c>
      <c r="G47" s="6">
        <f t="shared" si="7"/>
        <v>0.6976794879259476</v>
      </c>
      <c r="H47" s="5"/>
      <c r="I47" s="8">
        <v>58460</v>
      </c>
      <c r="J47" s="15">
        <v>37909</v>
      </c>
      <c r="K47" s="6">
        <f t="shared" si="8"/>
        <v>0.6484604858022579</v>
      </c>
      <c r="M47" s="8">
        <v>58508</v>
      </c>
      <c r="N47" s="15">
        <v>39288</v>
      </c>
      <c r="O47" s="6">
        <f t="shared" si="9"/>
        <v>0.671497914815068</v>
      </c>
      <c r="Q47" s="8">
        <v>56606</v>
      </c>
      <c r="R47" s="15">
        <v>36058</v>
      </c>
      <c r="S47" s="6">
        <f t="shared" si="10"/>
        <v>0.6369996113486203</v>
      </c>
      <c r="T47" s="10"/>
      <c r="U47" s="5"/>
      <c r="V47" s="5" t="s">
        <v>32</v>
      </c>
      <c r="W47" s="9"/>
      <c r="X47" s="8">
        <v>52877</v>
      </c>
      <c r="Y47" s="15">
        <v>37536</v>
      </c>
      <c r="Z47" s="6">
        <f t="shared" si="13"/>
        <v>0.709873858199217</v>
      </c>
      <c r="AB47" s="8">
        <v>49075</v>
      </c>
      <c r="AC47" s="15">
        <v>38138</v>
      </c>
      <c r="AD47" s="6">
        <f t="shared" si="11"/>
        <v>0.7771370351502802</v>
      </c>
      <c r="AF47" s="8">
        <v>47114</v>
      </c>
      <c r="AG47" s="15">
        <v>33823</v>
      </c>
      <c r="AH47" s="6">
        <f t="shared" si="12"/>
        <v>0.7178970157490343</v>
      </c>
    </row>
    <row r="48" spans="1:34" ht="12.75">
      <c r="A48" s="10"/>
      <c r="B48" s="5"/>
      <c r="C48" s="5" t="s">
        <v>31</v>
      </c>
      <c r="D48" s="9"/>
      <c r="E48" s="8">
        <v>299425</v>
      </c>
      <c r="F48" s="15">
        <v>257604.80828777002</v>
      </c>
      <c r="G48" s="6">
        <f t="shared" si="7"/>
        <v>0.8603316633139184</v>
      </c>
      <c r="H48" s="5"/>
      <c r="I48" s="8">
        <v>410459</v>
      </c>
      <c r="J48" s="15">
        <v>351477</v>
      </c>
      <c r="K48" s="6">
        <f t="shared" si="8"/>
        <v>0.8563023347033443</v>
      </c>
      <c r="M48" s="8">
        <v>364765</v>
      </c>
      <c r="N48" s="15">
        <v>304968</v>
      </c>
      <c r="O48" s="6">
        <f t="shared" si="9"/>
        <v>0.8360670568722328</v>
      </c>
      <c r="Q48" s="8">
        <v>335246</v>
      </c>
      <c r="R48" s="15">
        <v>281553</v>
      </c>
      <c r="S48" s="6">
        <f t="shared" si="10"/>
        <v>0.8398399980909541</v>
      </c>
      <c r="T48" s="10"/>
      <c r="U48" s="5"/>
      <c r="V48" s="5" t="s">
        <v>31</v>
      </c>
      <c r="W48" s="9"/>
      <c r="X48" s="8">
        <v>303787</v>
      </c>
      <c r="Y48" s="15">
        <v>253297</v>
      </c>
      <c r="Z48" s="6">
        <f t="shared" si="13"/>
        <v>0.8337980229568744</v>
      </c>
      <c r="AB48" s="8">
        <v>249423</v>
      </c>
      <c r="AC48" s="15">
        <v>200124</v>
      </c>
      <c r="AD48" s="6">
        <f t="shared" si="11"/>
        <v>0.8023478187657113</v>
      </c>
      <c r="AF48" s="8">
        <v>209475</v>
      </c>
      <c r="AG48" s="15">
        <v>166716</v>
      </c>
      <c r="AH48" s="6">
        <f t="shared" si="12"/>
        <v>0.795875402792696</v>
      </c>
    </row>
    <row r="49" spans="1:34" ht="12.75">
      <c r="A49" s="10"/>
      <c r="B49" s="5"/>
      <c r="C49" s="5" t="s">
        <v>30</v>
      </c>
      <c r="D49" s="10"/>
      <c r="E49" s="15">
        <v>46283</v>
      </c>
      <c r="F49" s="7">
        <v>40456</v>
      </c>
      <c r="G49" s="6">
        <f t="shared" si="7"/>
        <v>0.8741006417042975</v>
      </c>
      <c r="H49" s="5"/>
      <c r="I49" s="15">
        <v>45763</v>
      </c>
      <c r="J49" s="7">
        <v>39475</v>
      </c>
      <c r="K49" s="6">
        <f t="shared" si="8"/>
        <v>0.8625964206892031</v>
      </c>
      <c r="M49" s="15">
        <v>42900</v>
      </c>
      <c r="N49" s="7">
        <v>34354</v>
      </c>
      <c r="O49" s="6">
        <f t="shared" si="9"/>
        <v>0.8007925407925408</v>
      </c>
      <c r="Q49" s="15">
        <v>39084</v>
      </c>
      <c r="R49" s="7">
        <v>22332</v>
      </c>
      <c r="S49" s="6">
        <f t="shared" si="10"/>
        <v>0.5713847098556954</v>
      </c>
      <c r="T49" s="10"/>
      <c r="U49" s="5"/>
      <c r="V49" s="5" t="s">
        <v>30</v>
      </c>
      <c r="W49" s="10"/>
      <c r="X49" s="15">
        <v>35874</v>
      </c>
      <c r="Y49" s="7">
        <v>23714</v>
      </c>
      <c r="Z49" s="6">
        <f t="shared" si="13"/>
        <v>0.6610358476891341</v>
      </c>
      <c r="AB49" s="15">
        <v>33185</v>
      </c>
      <c r="AC49" s="7">
        <v>19508</v>
      </c>
      <c r="AD49" s="6">
        <f t="shared" si="11"/>
        <v>0.5878559590176284</v>
      </c>
      <c r="AF49" s="15">
        <v>30862</v>
      </c>
      <c r="AG49" s="7">
        <v>20201</v>
      </c>
      <c r="AH49" s="6">
        <f t="shared" si="12"/>
        <v>0.6545590046011276</v>
      </c>
    </row>
    <row r="50" spans="1:34" ht="12.75">
      <c r="A50" s="10"/>
      <c r="B50" s="5"/>
      <c r="C50" s="5" t="s">
        <v>29</v>
      </c>
      <c r="D50" s="10"/>
      <c r="E50" s="15">
        <v>2175</v>
      </c>
      <c r="F50" s="7">
        <v>448.24919914663366</v>
      </c>
      <c r="G50" s="6">
        <f t="shared" si="7"/>
        <v>0.2060915858145442</v>
      </c>
      <c r="H50" s="5"/>
      <c r="I50" s="15">
        <v>4710</v>
      </c>
      <c r="J50" s="7">
        <v>624</v>
      </c>
      <c r="K50" s="6">
        <f t="shared" si="8"/>
        <v>0.13248407643312102</v>
      </c>
      <c r="M50" s="15">
        <v>4878</v>
      </c>
      <c r="N50" s="7">
        <v>657</v>
      </c>
      <c r="O50" s="6">
        <f t="shared" si="9"/>
        <v>0.13468634686346864</v>
      </c>
      <c r="Q50" s="15">
        <v>4329</v>
      </c>
      <c r="R50" s="7">
        <v>910</v>
      </c>
      <c r="S50" s="6">
        <f t="shared" si="10"/>
        <v>0.21021021021021022</v>
      </c>
      <c r="T50" s="10"/>
      <c r="U50" s="5"/>
      <c r="V50" s="5" t="s">
        <v>29</v>
      </c>
      <c r="W50" s="10"/>
      <c r="X50" s="15">
        <v>3912</v>
      </c>
      <c r="Y50" s="7">
        <v>1447</v>
      </c>
      <c r="Z50" s="6">
        <f t="shared" si="13"/>
        <v>0.3698875255623722</v>
      </c>
      <c r="AB50" s="15">
        <v>3550</v>
      </c>
      <c r="AC50" s="7">
        <v>1908</v>
      </c>
      <c r="AD50" s="6">
        <f t="shared" si="11"/>
        <v>0.5374647887323943</v>
      </c>
      <c r="AF50" s="15">
        <v>3161</v>
      </c>
      <c r="AG50" s="7">
        <v>1833</v>
      </c>
      <c r="AH50" s="6">
        <f t="shared" si="12"/>
        <v>0.5798797848782031</v>
      </c>
    </row>
    <row r="51" spans="1:34" ht="12.75">
      <c r="A51" s="10"/>
      <c r="B51" s="5"/>
      <c r="C51" s="5" t="s">
        <v>28</v>
      </c>
      <c r="D51" s="10"/>
      <c r="E51" s="15">
        <v>40221</v>
      </c>
      <c r="F51" s="7">
        <v>34634.02617933733</v>
      </c>
      <c r="G51" s="6">
        <f t="shared" si="7"/>
        <v>0.8610931150229315</v>
      </c>
      <c r="H51" s="5"/>
      <c r="I51" s="15">
        <v>40585</v>
      </c>
      <c r="J51" s="7">
        <v>31899</v>
      </c>
      <c r="K51" s="6">
        <f t="shared" si="8"/>
        <v>0.7859800418873968</v>
      </c>
      <c r="M51" s="15">
        <v>39727</v>
      </c>
      <c r="N51" s="7">
        <v>33176</v>
      </c>
      <c r="O51" s="6">
        <f t="shared" si="9"/>
        <v>0.8350995544591839</v>
      </c>
      <c r="Q51" s="15">
        <v>38426</v>
      </c>
      <c r="R51" s="7">
        <v>31568</v>
      </c>
      <c r="S51" s="6">
        <f t="shared" si="10"/>
        <v>0.8215270910321136</v>
      </c>
      <c r="T51" s="10"/>
      <c r="U51" s="5"/>
      <c r="V51" s="5" t="s">
        <v>28</v>
      </c>
      <c r="W51" s="10"/>
      <c r="X51" s="15">
        <v>36027</v>
      </c>
      <c r="Y51" s="7">
        <v>28967</v>
      </c>
      <c r="Z51" s="6">
        <f t="shared" si="13"/>
        <v>0.8040358619923946</v>
      </c>
      <c r="AB51" s="15">
        <v>33952</v>
      </c>
      <c r="AC51" s="7">
        <v>28917</v>
      </c>
      <c r="AD51" s="6">
        <f t="shared" si="11"/>
        <v>0.8517024033930255</v>
      </c>
      <c r="AF51" s="15">
        <v>32573.999999999996</v>
      </c>
      <c r="AG51" s="7">
        <v>26429</v>
      </c>
      <c r="AH51" s="6">
        <f t="shared" si="12"/>
        <v>0.8113526125130474</v>
      </c>
    </row>
    <row r="52" spans="1:34" ht="12.75">
      <c r="A52" s="10"/>
      <c r="B52" s="5"/>
      <c r="C52" s="5" t="s">
        <v>27</v>
      </c>
      <c r="D52" s="10"/>
      <c r="E52" s="15">
        <v>39360</v>
      </c>
      <c r="F52" s="7">
        <v>13365.353520153227</v>
      </c>
      <c r="G52" s="6">
        <f t="shared" si="7"/>
        <v>0.33956690854047833</v>
      </c>
      <c r="H52" s="5"/>
      <c r="I52" s="15">
        <v>39373</v>
      </c>
      <c r="J52" s="7">
        <v>12572</v>
      </c>
      <c r="K52" s="6">
        <f t="shared" si="8"/>
        <v>0.319305107561019</v>
      </c>
      <c r="M52" s="15">
        <v>37612</v>
      </c>
      <c r="N52" s="7">
        <v>11850</v>
      </c>
      <c r="O52" s="6">
        <f t="shared" si="9"/>
        <v>0.3150590237158354</v>
      </c>
      <c r="Q52" s="15">
        <v>35449</v>
      </c>
      <c r="R52" s="7">
        <v>11848</v>
      </c>
      <c r="S52" s="6">
        <f t="shared" si="10"/>
        <v>0.33422663544810854</v>
      </c>
      <c r="T52" s="10"/>
      <c r="U52" s="5"/>
      <c r="V52" s="5" t="s">
        <v>27</v>
      </c>
      <c r="W52" s="10"/>
      <c r="X52" s="15">
        <v>32749.000000000004</v>
      </c>
      <c r="Y52" s="7">
        <v>11126</v>
      </c>
      <c r="Z52" s="6">
        <f t="shared" si="13"/>
        <v>0.3397355644447158</v>
      </c>
      <c r="AB52" s="15">
        <v>30176</v>
      </c>
      <c r="AC52" s="7">
        <v>9958</v>
      </c>
      <c r="AD52" s="6">
        <f t="shared" si="11"/>
        <v>0.32999734888653237</v>
      </c>
      <c r="AF52" s="15">
        <v>28672</v>
      </c>
      <c r="AG52" s="7">
        <v>8658</v>
      </c>
      <c r="AH52" s="6">
        <f t="shared" si="12"/>
        <v>0.30196707589285715</v>
      </c>
    </row>
    <row r="53" spans="1:34" ht="12.75">
      <c r="A53" s="10"/>
      <c r="B53" s="5"/>
      <c r="C53" s="5" t="s">
        <v>26</v>
      </c>
      <c r="D53" s="10"/>
      <c r="E53" s="15">
        <v>23037</v>
      </c>
      <c r="F53" s="7">
        <v>13554</v>
      </c>
      <c r="G53" s="6">
        <f t="shared" si="7"/>
        <v>0.5883578590962365</v>
      </c>
      <c r="H53" s="5"/>
      <c r="I53" s="15">
        <v>24401</v>
      </c>
      <c r="J53" s="7">
        <v>14201</v>
      </c>
      <c r="K53" s="6">
        <f t="shared" si="8"/>
        <v>0.5819843449038974</v>
      </c>
      <c r="M53" s="15">
        <v>25025</v>
      </c>
      <c r="N53" s="7">
        <v>14803</v>
      </c>
      <c r="O53" s="6">
        <f t="shared" si="9"/>
        <v>0.5915284715284715</v>
      </c>
      <c r="Q53" s="15">
        <v>25553</v>
      </c>
      <c r="R53" s="7">
        <v>16024</v>
      </c>
      <c r="S53" s="6">
        <f t="shared" si="10"/>
        <v>0.6270887958361053</v>
      </c>
      <c r="T53" s="10"/>
      <c r="U53" s="5"/>
      <c r="V53" s="5" t="s">
        <v>26</v>
      </c>
      <c r="W53" s="10"/>
      <c r="X53" s="15">
        <v>25493</v>
      </c>
      <c r="Y53" s="7">
        <v>13836</v>
      </c>
      <c r="Z53" s="6">
        <f t="shared" si="13"/>
        <v>0.542737221982505</v>
      </c>
      <c r="AB53" s="15">
        <v>25131</v>
      </c>
      <c r="AC53" s="7">
        <v>16831</v>
      </c>
      <c r="AD53" s="6">
        <f t="shared" si="11"/>
        <v>0.6697306115952409</v>
      </c>
      <c r="AF53" s="15">
        <v>24659</v>
      </c>
      <c r="AG53" s="7">
        <v>11110</v>
      </c>
      <c r="AH53" s="6">
        <f t="shared" si="12"/>
        <v>0.4505454397988564</v>
      </c>
    </row>
    <row r="54" spans="1:34" ht="12.75">
      <c r="A54" s="10"/>
      <c r="B54" s="5"/>
      <c r="C54" s="5" t="s">
        <v>25</v>
      </c>
      <c r="D54" s="10"/>
      <c r="E54" s="15">
        <v>1122</v>
      </c>
      <c r="F54" s="7">
        <v>1167.7762451365006</v>
      </c>
      <c r="G54" s="6">
        <f t="shared" si="7"/>
        <v>1.040798792456774</v>
      </c>
      <c r="H54" s="5"/>
      <c r="I54" s="15">
        <v>1135</v>
      </c>
      <c r="J54" s="7">
        <v>1269</v>
      </c>
      <c r="K54" s="6">
        <f t="shared" si="8"/>
        <v>1.1180616740088105</v>
      </c>
      <c r="M54" s="15">
        <v>1156</v>
      </c>
      <c r="N54" s="7">
        <v>1347</v>
      </c>
      <c r="O54" s="6">
        <f t="shared" si="9"/>
        <v>1.1652249134948096</v>
      </c>
      <c r="Q54" s="15">
        <v>1229</v>
      </c>
      <c r="R54" s="7">
        <v>1432</v>
      </c>
      <c r="S54" s="6">
        <f t="shared" si="10"/>
        <v>1.1651749389747763</v>
      </c>
      <c r="T54" s="10"/>
      <c r="U54" s="5"/>
      <c r="V54" s="5" t="s">
        <v>25</v>
      </c>
      <c r="W54" s="10"/>
      <c r="X54" s="15">
        <v>1278</v>
      </c>
      <c r="Y54" s="7">
        <v>1184</v>
      </c>
      <c r="Z54" s="6">
        <f t="shared" si="13"/>
        <v>0.9264475743348983</v>
      </c>
      <c r="AB54" s="15">
        <v>1323</v>
      </c>
      <c r="AC54" s="7">
        <v>1302</v>
      </c>
      <c r="AD54" s="6">
        <f t="shared" si="11"/>
        <v>0.9841269841269841</v>
      </c>
      <c r="AF54" s="15">
        <v>1336</v>
      </c>
      <c r="AG54" s="7">
        <v>1300</v>
      </c>
      <c r="AH54" s="6">
        <f t="shared" si="12"/>
        <v>0.9730538922155688</v>
      </c>
    </row>
    <row r="55" spans="1:34" ht="12.75">
      <c r="A55" s="10"/>
      <c r="B55" s="5"/>
      <c r="C55" s="5" t="s">
        <v>24</v>
      </c>
      <c r="D55" s="10"/>
      <c r="E55" s="15">
        <v>89877</v>
      </c>
      <c r="F55" s="7">
        <v>38449.04751711404</v>
      </c>
      <c r="G55" s="6">
        <f t="shared" si="7"/>
        <v>0.42779629401419766</v>
      </c>
      <c r="H55" s="5"/>
      <c r="I55" s="15">
        <v>90753</v>
      </c>
      <c r="J55" s="7">
        <v>41656</v>
      </c>
      <c r="K55" s="6">
        <f t="shared" si="8"/>
        <v>0.45900411005696784</v>
      </c>
      <c r="M55" s="15">
        <v>88653</v>
      </c>
      <c r="N55" s="7">
        <v>38301</v>
      </c>
      <c r="O55" s="6">
        <f t="shared" si="9"/>
        <v>0.4320327569286995</v>
      </c>
      <c r="Q55" s="15">
        <v>85385</v>
      </c>
      <c r="R55" s="7">
        <v>38813</v>
      </c>
      <c r="S55" s="6">
        <f t="shared" si="10"/>
        <v>0.45456461907829243</v>
      </c>
      <c r="T55" s="10"/>
      <c r="U55" s="5"/>
      <c r="V55" s="5" t="s">
        <v>24</v>
      </c>
      <c r="W55" s="10"/>
      <c r="X55" s="15">
        <v>81494</v>
      </c>
      <c r="Y55" s="7">
        <v>33690</v>
      </c>
      <c r="Z55" s="6">
        <f t="shared" si="13"/>
        <v>0.41340466782830637</v>
      </c>
      <c r="AB55" s="15">
        <v>78369</v>
      </c>
      <c r="AC55" s="7">
        <v>37688</v>
      </c>
      <c r="AD55" s="6">
        <f t="shared" si="11"/>
        <v>0.4809044392553178</v>
      </c>
      <c r="AF55" s="15">
        <v>75399</v>
      </c>
      <c r="AG55" s="7">
        <v>32633.000000000004</v>
      </c>
      <c r="AH55" s="6">
        <f t="shared" si="12"/>
        <v>0.43280414859613525</v>
      </c>
    </row>
    <row r="56" spans="1:34" ht="12.75">
      <c r="A56" s="10"/>
      <c r="B56" s="5"/>
      <c r="C56" s="5" t="s">
        <v>23</v>
      </c>
      <c r="D56" s="9"/>
      <c r="E56" s="8">
        <v>87920</v>
      </c>
      <c r="F56" s="7">
        <v>45884.08249397319</v>
      </c>
      <c r="G56" s="6">
        <f t="shared" si="7"/>
        <v>0.521884468766756</v>
      </c>
      <c r="H56" s="5"/>
      <c r="I56" s="8">
        <v>75715</v>
      </c>
      <c r="J56" s="7">
        <v>38244</v>
      </c>
      <c r="K56" s="6">
        <f t="shared" si="8"/>
        <v>0.505104668823879</v>
      </c>
      <c r="M56" s="8">
        <v>73702</v>
      </c>
      <c r="N56" s="7">
        <v>38813</v>
      </c>
      <c r="O56" s="6">
        <f t="shared" si="9"/>
        <v>0.5266207158557434</v>
      </c>
      <c r="Q56" s="8">
        <v>72281</v>
      </c>
      <c r="R56" s="7">
        <v>38841</v>
      </c>
      <c r="S56" s="6">
        <f t="shared" si="10"/>
        <v>0.5373611322477553</v>
      </c>
      <c r="T56" s="10"/>
      <c r="U56" s="5"/>
      <c r="V56" s="5" t="s">
        <v>23</v>
      </c>
      <c r="W56" s="9"/>
      <c r="X56" s="8">
        <v>71055</v>
      </c>
      <c r="Y56" s="7">
        <v>37445</v>
      </c>
      <c r="Z56" s="6">
        <f t="shared" si="13"/>
        <v>0.5269861374991204</v>
      </c>
      <c r="AB56" s="8">
        <v>70448</v>
      </c>
      <c r="AC56" s="7">
        <v>33504</v>
      </c>
      <c r="AD56" s="6">
        <f t="shared" si="11"/>
        <v>0.475584828526005</v>
      </c>
      <c r="AF56" s="8">
        <v>69708</v>
      </c>
      <c r="AG56" s="7">
        <v>33418</v>
      </c>
      <c r="AH56" s="6">
        <f t="shared" si="12"/>
        <v>0.4793997819475527</v>
      </c>
    </row>
    <row r="57" spans="1:34" s="29" customFormat="1" ht="12" customHeight="1">
      <c r="A57" s="10"/>
      <c r="B57" s="5"/>
      <c r="C57" s="5" t="s">
        <v>22</v>
      </c>
      <c r="D57" s="9"/>
      <c r="E57" s="15">
        <v>34101</v>
      </c>
      <c r="F57" s="7">
        <v>7114.730977958043</v>
      </c>
      <c r="G57" s="6">
        <f t="shared" si="7"/>
        <v>0.20863701879587235</v>
      </c>
      <c r="H57" s="5"/>
      <c r="I57" s="15">
        <v>33614</v>
      </c>
      <c r="J57" s="7">
        <v>7359</v>
      </c>
      <c r="K57" s="6">
        <f t="shared" si="8"/>
        <v>0.21892663771047777</v>
      </c>
      <c r="M57" s="15">
        <v>32903</v>
      </c>
      <c r="N57" s="7">
        <v>7422</v>
      </c>
      <c r="O57" s="6">
        <f t="shared" si="9"/>
        <v>0.22557213627936662</v>
      </c>
      <c r="Q57" s="15">
        <v>34712</v>
      </c>
      <c r="R57" s="7">
        <v>7540</v>
      </c>
      <c r="S57" s="6">
        <f t="shared" si="10"/>
        <v>0.21721594837520167</v>
      </c>
      <c r="T57" s="10"/>
      <c r="U57" s="5"/>
      <c r="V57" s="5" t="s">
        <v>22</v>
      </c>
      <c r="W57" s="9"/>
      <c r="X57" s="15">
        <v>34784</v>
      </c>
      <c r="Y57" s="7">
        <v>8015.000000000001</v>
      </c>
      <c r="Z57" s="6">
        <f t="shared" si="13"/>
        <v>0.2304220331186753</v>
      </c>
      <c r="AB57" s="15">
        <v>34573</v>
      </c>
      <c r="AC57" s="7">
        <v>8696</v>
      </c>
      <c r="AD57" s="6">
        <f t="shared" si="11"/>
        <v>0.2515257570936858</v>
      </c>
      <c r="AF57" s="15">
        <v>34041</v>
      </c>
      <c r="AG57" s="7">
        <v>8480</v>
      </c>
      <c r="AH57" s="6">
        <f t="shared" si="12"/>
        <v>0.24911136570606035</v>
      </c>
    </row>
    <row r="58" spans="1:34" ht="12.75">
      <c r="A58" s="18" t="s">
        <v>21</v>
      </c>
      <c r="B58" s="17"/>
      <c r="C58" s="18"/>
      <c r="D58" s="10"/>
      <c r="E58" s="20"/>
      <c r="F58" s="20"/>
      <c r="G58" s="6"/>
      <c r="H58" s="5"/>
      <c r="I58" s="20"/>
      <c r="J58" s="20"/>
      <c r="K58" s="6"/>
      <c r="M58" s="20"/>
      <c r="N58" s="20"/>
      <c r="O58" s="6"/>
      <c r="Q58" s="20"/>
      <c r="R58" s="20"/>
      <c r="S58" s="6"/>
      <c r="T58" s="18" t="s">
        <v>21</v>
      </c>
      <c r="U58" s="17"/>
      <c r="V58" s="18"/>
      <c r="W58" s="10"/>
      <c r="X58" s="20"/>
      <c r="Y58" s="20"/>
      <c r="Z58" s="6"/>
      <c r="AB58" s="20"/>
      <c r="AC58" s="20"/>
      <c r="AD58" s="6"/>
      <c r="AF58" s="20"/>
      <c r="AG58" s="20"/>
      <c r="AH58" s="6"/>
    </row>
    <row r="59" spans="1:34" ht="12.75">
      <c r="A59" s="10"/>
      <c r="B59" s="5"/>
      <c r="C59" s="19" t="s">
        <v>20</v>
      </c>
      <c r="D59" s="10"/>
      <c r="E59" s="15">
        <v>6388394</v>
      </c>
      <c r="F59" s="15">
        <v>3853159</v>
      </c>
      <c r="G59" s="6">
        <f>F59/E59</f>
        <v>0.6031498683393667</v>
      </c>
      <c r="H59" s="5"/>
      <c r="I59" s="15">
        <v>6369261</v>
      </c>
      <c r="J59" s="15">
        <v>3883668</v>
      </c>
      <c r="K59" s="6">
        <f>J59/I59</f>
        <v>0.6097517435696229</v>
      </c>
      <c r="M59" s="15">
        <v>6154409</v>
      </c>
      <c r="N59" s="15">
        <v>3844144</v>
      </c>
      <c r="O59" s="6">
        <f>N59/M59</f>
        <v>0.6246162710343105</v>
      </c>
      <c r="Q59" s="15">
        <v>5836289</v>
      </c>
      <c r="R59" s="15">
        <v>3635909</v>
      </c>
      <c r="S59" s="6">
        <f>R59/Q59</f>
        <v>0.6229830291131916</v>
      </c>
      <c r="T59" s="10"/>
      <c r="U59" s="5"/>
      <c r="V59" s="19" t="s">
        <v>20</v>
      </c>
      <c r="W59" s="10"/>
      <c r="X59" s="15">
        <v>5515091</v>
      </c>
      <c r="Y59" s="15">
        <v>3408714</v>
      </c>
      <c r="Z59" s="6">
        <f>Y59/X59</f>
        <v>0.6180703092659758</v>
      </c>
      <c r="AB59" s="15">
        <v>5169082</v>
      </c>
      <c r="AC59" s="15">
        <v>3173706</v>
      </c>
      <c r="AD59" s="6">
        <f>AC59/AB59</f>
        <v>0.613978652302285</v>
      </c>
      <c r="AF59" s="15">
        <v>4864814</v>
      </c>
      <c r="AG59" s="15">
        <v>2984789</v>
      </c>
      <c r="AH59" s="6">
        <f>AG59/AF59</f>
        <v>0.6135463760793322</v>
      </c>
    </row>
    <row r="60" spans="1:34" ht="12.75">
      <c r="A60" s="10"/>
      <c r="B60" s="5"/>
      <c r="C60" s="19" t="s">
        <v>19</v>
      </c>
      <c r="D60" s="10"/>
      <c r="E60" s="15">
        <f>SUM(E62:E79)</f>
        <v>3184308</v>
      </c>
      <c r="F60" s="15">
        <f>SUM(F62:F79)</f>
        <v>2755142.3279301827</v>
      </c>
      <c r="G60" s="6">
        <f>F60/E60</f>
        <v>0.8652248237074375</v>
      </c>
      <c r="H60" s="5"/>
      <c r="I60" s="15">
        <f>SUM(I62:I79)</f>
        <v>3168076</v>
      </c>
      <c r="J60" s="15">
        <f>SUM(J62:J79)</f>
        <v>2784853</v>
      </c>
      <c r="K60" s="6">
        <f>J60/I60</f>
        <v>0.8790360458524353</v>
      </c>
      <c r="M60" s="15">
        <f>SUM(M62:M79)</f>
        <v>3054150</v>
      </c>
      <c r="N60" s="15">
        <f>SUM(N62:N79)</f>
        <v>2762668</v>
      </c>
      <c r="O60" s="6">
        <f>N60/M60</f>
        <v>0.904561989424226</v>
      </c>
      <c r="Q60" s="15">
        <f>SUM(Q62:Q79)</f>
        <v>2914739</v>
      </c>
      <c r="R60" s="15">
        <f>SUM(R62:R79)</f>
        <v>2628900</v>
      </c>
      <c r="S60" s="6">
        <f>R60/Q60</f>
        <v>0.9019332434224814</v>
      </c>
      <c r="T60" s="10"/>
      <c r="U60" s="5"/>
      <c r="V60" s="19" t="s">
        <v>19</v>
      </c>
      <c r="W60" s="10"/>
      <c r="X60" s="15">
        <f>SUM(X62:X79)</f>
        <v>2741548</v>
      </c>
      <c r="Y60" s="15">
        <f>SUM(Y62:Y79)</f>
        <v>2451452</v>
      </c>
      <c r="Z60" s="6">
        <f>Y60/X60</f>
        <v>0.8941853288725932</v>
      </c>
      <c r="AB60" s="15">
        <f>SUM(AB62:AB79)</f>
        <v>2567040</v>
      </c>
      <c r="AC60" s="15">
        <f>SUM(AC62:AC79)</f>
        <v>2273912</v>
      </c>
      <c r="AD60" s="6">
        <f>AC60/AB60</f>
        <v>0.8858108950386437</v>
      </c>
      <c r="AF60" s="15">
        <f>SUM(AF62:AF79)</f>
        <v>2435808</v>
      </c>
      <c r="AG60" s="15">
        <f>SUM(AG62:AG79)</f>
        <v>2142505</v>
      </c>
      <c r="AH60" s="6">
        <f>AG60/AF60</f>
        <v>0.8795869789408689</v>
      </c>
    </row>
    <row r="61" spans="1:34" ht="12.75">
      <c r="A61" s="10"/>
      <c r="B61" s="5"/>
      <c r="C61" s="19" t="s">
        <v>18</v>
      </c>
      <c r="D61" s="10"/>
      <c r="E61" s="6">
        <f>E60/E59</f>
        <v>0.4984520366151493</v>
      </c>
      <c r="F61" s="6">
        <f>F60/F59</f>
        <v>0.7150346839905082</v>
      </c>
      <c r="G61" s="6"/>
      <c r="H61" s="6"/>
      <c r="I61" s="6">
        <f>I60/I59</f>
        <v>0.4974008758629926</v>
      </c>
      <c r="J61" s="6">
        <f>J60/J59</f>
        <v>0.7170677308153014</v>
      </c>
      <c r="K61" s="6"/>
      <c r="M61" s="6">
        <f>M60/M59</f>
        <v>0.49625398636977164</v>
      </c>
      <c r="N61" s="6">
        <f>N60/N59</f>
        <v>0.7186692277916749</v>
      </c>
      <c r="O61" s="6"/>
      <c r="Q61" s="6">
        <f>Q60/Q59</f>
        <v>0.4994164956533167</v>
      </c>
      <c r="R61" s="6">
        <f>R60/R59</f>
        <v>0.7230378978131741</v>
      </c>
      <c r="S61" s="6"/>
      <c r="T61" s="10"/>
      <c r="U61" s="5"/>
      <c r="V61" s="19" t="s">
        <v>18</v>
      </c>
      <c r="W61" s="10"/>
      <c r="X61" s="6">
        <f>X60/X59</f>
        <v>0.49709932256784156</v>
      </c>
      <c r="Y61" s="6">
        <f>Y60/Y59</f>
        <v>0.7191720983338584</v>
      </c>
      <c r="Z61" s="6"/>
      <c r="AB61" s="6">
        <f>AB60/AB59</f>
        <v>0.49661429244109495</v>
      </c>
      <c r="AC61" s="6">
        <f>AC60/AC59</f>
        <v>0.7164847657596514</v>
      </c>
      <c r="AD61" s="6"/>
      <c r="AF61" s="6">
        <f>AF60/AF59</f>
        <v>0.5006991017539417</v>
      </c>
      <c r="AG61" s="6">
        <f>AG60/AG59</f>
        <v>0.7178078584449353</v>
      </c>
      <c r="AH61" s="6"/>
    </row>
    <row r="62" spans="1:34" ht="12.75">
      <c r="A62" s="18"/>
      <c r="B62" s="17"/>
      <c r="C62" s="5" t="s">
        <v>17</v>
      </c>
      <c r="D62" s="10"/>
      <c r="E62" s="13">
        <v>649857</v>
      </c>
      <c r="F62" s="16">
        <v>626041.2879289705</v>
      </c>
      <c r="G62" s="6">
        <f aca="true" t="shared" si="14" ref="G62:G79">F62/E62</f>
        <v>0.9633523804913551</v>
      </c>
      <c r="H62" s="5"/>
      <c r="I62" s="13">
        <v>631408</v>
      </c>
      <c r="J62" s="16">
        <v>608539</v>
      </c>
      <c r="K62" s="6">
        <f aca="true" t="shared" si="15" ref="K62:K77">J62/I62</f>
        <v>0.963780946709576</v>
      </c>
      <c r="M62" s="13">
        <v>594408</v>
      </c>
      <c r="N62" s="16">
        <v>576932</v>
      </c>
      <c r="O62" s="6">
        <f aca="true" t="shared" si="16" ref="O62:O77">N62/M62</f>
        <v>0.9705993189862855</v>
      </c>
      <c r="Q62" s="13">
        <v>553313</v>
      </c>
      <c r="R62" s="16">
        <v>558806</v>
      </c>
      <c r="S62" s="6">
        <f aca="true" t="shared" si="17" ref="S62:S77">R62/Q62</f>
        <v>1.0099274732384744</v>
      </c>
      <c r="T62" s="18"/>
      <c r="U62" s="17"/>
      <c r="V62" s="5" t="s">
        <v>17</v>
      </c>
      <c r="W62" s="10"/>
      <c r="X62" s="13">
        <v>518367</v>
      </c>
      <c r="Y62" s="16">
        <v>507171</v>
      </c>
      <c r="Z62" s="6">
        <f aca="true" t="shared" si="18" ref="Z62:Z79">Y62/X62</f>
        <v>0.9784014028670807</v>
      </c>
      <c r="AB62" s="13">
        <v>482170</v>
      </c>
      <c r="AC62" s="16">
        <v>465999</v>
      </c>
      <c r="AD62" s="6">
        <f aca="true" t="shared" si="19" ref="AD62:AD77">AC62/AB62</f>
        <v>0.9664620362112948</v>
      </c>
      <c r="AF62" s="13">
        <v>464876</v>
      </c>
      <c r="AG62" s="16">
        <v>451197</v>
      </c>
      <c r="AH62" s="6">
        <f aca="true" t="shared" si="20" ref="AH62:AH77">AG62/AF62</f>
        <v>0.970574949018663</v>
      </c>
    </row>
    <row r="63" spans="1:34" ht="12.75">
      <c r="A63" s="18"/>
      <c r="B63" s="17"/>
      <c r="C63" s="5" t="s">
        <v>16</v>
      </c>
      <c r="D63" s="10"/>
      <c r="E63" s="8">
        <v>1200998</v>
      </c>
      <c r="F63" s="7">
        <v>1329751</v>
      </c>
      <c r="G63" s="6">
        <f t="shared" si="14"/>
        <v>1.1072050078351505</v>
      </c>
      <c r="H63" s="5"/>
      <c r="I63" s="8">
        <v>1179132</v>
      </c>
      <c r="J63" s="7">
        <v>1363358</v>
      </c>
      <c r="K63" s="6">
        <f t="shared" si="15"/>
        <v>1.1562386569103373</v>
      </c>
      <c r="M63" s="8">
        <v>1141254</v>
      </c>
      <c r="N63" s="7">
        <v>1395706</v>
      </c>
      <c r="O63" s="6">
        <f t="shared" si="16"/>
        <v>1.2229582546917688</v>
      </c>
      <c r="Q63" s="8">
        <v>1111028</v>
      </c>
      <c r="R63" s="7">
        <v>1294288</v>
      </c>
      <c r="S63" s="6">
        <f t="shared" si="17"/>
        <v>1.1649463379860814</v>
      </c>
      <c r="T63" s="18"/>
      <c r="U63" s="17"/>
      <c r="V63" s="5" t="s">
        <v>16</v>
      </c>
      <c r="W63" s="10"/>
      <c r="X63" s="8">
        <v>1044497.0000000001</v>
      </c>
      <c r="Y63" s="7">
        <v>1215065</v>
      </c>
      <c r="Z63" s="6">
        <f t="shared" si="18"/>
        <v>1.1633015700380183</v>
      </c>
      <c r="AB63" s="8">
        <v>962526</v>
      </c>
      <c r="AC63" s="7">
        <v>1135957</v>
      </c>
      <c r="AD63" s="6">
        <f t="shared" si="19"/>
        <v>1.1801831846620248</v>
      </c>
      <c r="AF63" s="8">
        <v>913823</v>
      </c>
      <c r="AG63" s="7">
        <v>1079220</v>
      </c>
      <c r="AH63" s="6">
        <f t="shared" si="20"/>
        <v>1.1809945689701398</v>
      </c>
    </row>
    <row r="64" spans="1:34" ht="12.75">
      <c r="A64" s="18"/>
      <c r="B64" s="17"/>
      <c r="C64" s="5" t="s">
        <v>15</v>
      </c>
      <c r="D64" s="10"/>
      <c r="E64" s="13">
        <v>58439</v>
      </c>
      <c r="F64" s="16">
        <v>37429</v>
      </c>
      <c r="G64" s="6">
        <f t="shared" si="14"/>
        <v>0.6404798165608583</v>
      </c>
      <c r="H64" s="5"/>
      <c r="I64" s="13">
        <v>62705</v>
      </c>
      <c r="J64" s="16">
        <v>41295</v>
      </c>
      <c r="K64" s="6">
        <f t="shared" si="15"/>
        <v>0.6585599234510805</v>
      </c>
      <c r="M64" s="13">
        <v>61709</v>
      </c>
      <c r="N64" s="16">
        <v>43352</v>
      </c>
      <c r="O64" s="6">
        <f t="shared" si="16"/>
        <v>0.7025231327683158</v>
      </c>
      <c r="Q64" s="13">
        <v>60112</v>
      </c>
      <c r="R64" s="16">
        <v>45785</v>
      </c>
      <c r="S64" s="6">
        <f t="shared" si="17"/>
        <v>0.7616615650785201</v>
      </c>
      <c r="T64" s="18"/>
      <c r="U64" s="17"/>
      <c r="V64" s="5" t="s">
        <v>15</v>
      </c>
      <c r="W64" s="10"/>
      <c r="X64" s="13">
        <v>54488</v>
      </c>
      <c r="Y64" s="16">
        <v>40400</v>
      </c>
      <c r="Z64" s="6">
        <f t="shared" si="18"/>
        <v>0.7414476581999706</v>
      </c>
      <c r="AB64" s="13">
        <v>51494</v>
      </c>
      <c r="AC64" s="16">
        <v>38313</v>
      </c>
      <c r="AD64" s="6">
        <f t="shared" si="19"/>
        <v>0.7440284304967569</v>
      </c>
      <c r="AF64" s="13">
        <v>50757</v>
      </c>
      <c r="AG64" s="16">
        <v>38196</v>
      </c>
      <c r="AH64" s="6">
        <f t="shared" si="20"/>
        <v>0.7525267450794965</v>
      </c>
    </row>
    <row r="65" spans="1:34" ht="12.75">
      <c r="A65" s="18"/>
      <c r="B65" s="17"/>
      <c r="C65" s="5" t="s">
        <v>14</v>
      </c>
      <c r="D65" s="10"/>
      <c r="E65" s="13">
        <v>76789</v>
      </c>
      <c r="F65" s="16">
        <v>73883.33818690115</v>
      </c>
      <c r="G65" s="6">
        <f t="shared" si="14"/>
        <v>0.9621604420802609</v>
      </c>
      <c r="H65" s="5"/>
      <c r="I65" s="13">
        <v>74173</v>
      </c>
      <c r="J65" s="16">
        <v>72259</v>
      </c>
      <c r="K65" s="6">
        <f t="shared" si="15"/>
        <v>0.9741954619605517</v>
      </c>
      <c r="M65" s="13">
        <v>69578</v>
      </c>
      <c r="N65" s="16">
        <v>68154</v>
      </c>
      <c r="O65" s="6">
        <f t="shared" si="16"/>
        <v>0.9795337606714766</v>
      </c>
      <c r="Q65" s="13">
        <v>63722</v>
      </c>
      <c r="R65" s="16">
        <v>64061.00000000001</v>
      </c>
      <c r="S65" s="6">
        <f t="shared" si="17"/>
        <v>1.0053199836791062</v>
      </c>
      <c r="T65" s="18"/>
      <c r="U65" s="17"/>
      <c r="V65" s="5" t="s">
        <v>14</v>
      </c>
      <c r="W65" s="10"/>
      <c r="X65" s="13">
        <v>59296</v>
      </c>
      <c r="Y65" s="16">
        <v>60901</v>
      </c>
      <c r="Z65" s="6">
        <f t="shared" si="18"/>
        <v>1.0270675930922828</v>
      </c>
      <c r="AB65" s="13">
        <v>55332</v>
      </c>
      <c r="AC65" s="16">
        <v>54770</v>
      </c>
      <c r="AD65" s="6">
        <f t="shared" si="19"/>
        <v>0.9898431287500904</v>
      </c>
      <c r="AF65" s="13">
        <v>49189</v>
      </c>
      <c r="AG65" s="16">
        <v>48887</v>
      </c>
      <c r="AH65" s="6">
        <f t="shared" si="20"/>
        <v>0.9938604159466548</v>
      </c>
    </row>
    <row r="66" spans="1:34" ht="12.75">
      <c r="A66" s="10"/>
      <c r="B66" s="5"/>
      <c r="C66" s="2" t="s">
        <v>13</v>
      </c>
      <c r="D66" s="10"/>
      <c r="E66" s="8">
        <v>2397</v>
      </c>
      <c r="F66" s="7">
        <v>1555.0333816177886</v>
      </c>
      <c r="G66" s="6">
        <f t="shared" si="14"/>
        <v>0.6487415025522689</v>
      </c>
      <c r="H66" s="5"/>
      <c r="I66" s="8">
        <v>2577</v>
      </c>
      <c r="J66" s="7">
        <v>1682</v>
      </c>
      <c r="K66" s="6">
        <f t="shared" si="15"/>
        <v>0.6526969344198681</v>
      </c>
      <c r="M66" s="8">
        <v>2800</v>
      </c>
      <c r="N66" s="7">
        <v>1921</v>
      </c>
      <c r="O66" s="6">
        <f t="shared" si="16"/>
        <v>0.6860714285714286</v>
      </c>
      <c r="Q66" s="8">
        <v>2912</v>
      </c>
      <c r="R66" s="7">
        <v>2125</v>
      </c>
      <c r="S66" s="6">
        <f t="shared" si="17"/>
        <v>0.729739010989011</v>
      </c>
      <c r="T66" s="10"/>
      <c r="U66" s="5"/>
      <c r="V66" s="2" t="s">
        <v>13</v>
      </c>
      <c r="W66" s="10"/>
      <c r="X66" s="8">
        <v>3936</v>
      </c>
      <c r="Y66" s="7">
        <v>2365</v>
      </c>
      <c r="Z66" s="6">
        <f t="shared" si="18"/>
        <v>0.6008638211382114</v>
      </c>
      <c r="AB66" s="8">
        <v>5087</v>
      </c>
      <c r="AC66" s="7">
        <v>2362</v>
      </c>
      <c r="AD66" s="6">
        <f t="shared" si="19"/>
        <v>0.46432081777078826</v>
      </c>
      <c r="AF66" s="8">
        <v>5659</v>
      </c>
      <c r="AG66" s="7">
        <v>2569</v>
      </c>
      <c r="AH66" s="6">
        <f t="shared" si="20"/>
        <v>0.4539671320021205</v>
      </c>
    </row>
    <row r="67" spans="1:34" ht="12.75">
      <c r="A67" s="10"/>
      <c r="B67" s="5"/>
      <c r="C67" s="5" t="s">
        <v>12</v>
      </c>
      <c r="D67" s="10"/>
      <c r="E67" s="8">
        <v>7214</v>
      </c>
      <c r="F67" s="15">
        <v>1733</v>
      </c>
      <c r="G67" s="6">
        <f t="shared" si="14"/>
        <v>0.24022733573606875</v>
      </c>
      <c r="H67" s="5"/>
      <c r="I67" s="8">
        <v>7498</v>
      </c>
      <c r="J67" s="15">
        <v>3671</v>
      </c>
      <c r="K67" s="6">
        <f t="shared" si="15"/>
        <v>0.48959722592691385</v>
      </c>
      <c r="M67" s="8">
        <v>7420</v>
      </c>
      <c r="N67" s="15">
        <v>3019</v>
      </c>
      <c r="O67" s="6">
        <f t="shared" si="16"/>
        <v>0.4068733153638814</v>
      </c>
      <c r="Q67" s="8">
        <v>7050</v>
      </c>
      <c r="R67" s="15">
        <v>2667</v>
      </c>
      <c r="S67" s="6">
        <f t="shared" si="17"/>
        <v>0.37829787234042556</v>
      </c>
      <c r="T67" s="10"/>
      <c r="U67" s="5"/>
      <c r="V67" s="5" t="s">
        <v>12</v>
      </c>
      <c r="W67" s="10"/>
      <c r="X67" s="8">
        <v>6945</v>
      </c>
      <c r="Y67" s="15">
        <v>2330</v>
      </c>
      <c r="Z67" s="6">
        <f t="shared" si="18"/>
        <v>0.3354931605471562</v>
      </c>
      <c r="AB67" s="8">
        <v>6768</v>
      </c>
      <c r="AC67" s="15">
        <v>1887</v>
      </c>
      <c r="AD67" s="6">
        <f t="shared" si="19"/>
        <v>0.27881205673758863</v>
      </c>
      <c r="AF67" s="8">
        <v>6640</v>
      </c>
      <c r="AG67" s="15">
        <v>1654</v>
      </c>
      <c r="AH67" s="6">
        <f t="shared" si="20"/>
        <v>0.24909638554216867</v>
      </c>
    </row>
    <row r="68" spans="1:34" ht="12.75">
      <c r="A68" s="10"/>
      <c r="B68" s="5"/>
      <c r="C68" s="5" t="s">
        <v>11</v>
      </c>
      <c r="D68" s="10"/>
      <c r="E68" s="8">
        <v>97986</v>
      </c>
      <c r="F68" s="7">
        <v>9034.612656801724</v>
      </c>
      <c r="G68" s="6">
        <f t="shared" si="14"/>
        <v>0.09220309694039684</v>
      </c>
      <c r="H68" s="5"/>
      <c r="I68" s="8">
        <v>103833</v>
      </c>
      <c r="J68" s="7">
        <v>7410</v>
      </c>
      <c r="K68" s="6">
        <f t="shared" si="15"/>
        <v>0.07136459507093121</v>
      </c>
      <c r="M68" s="8">
        <v>105702</v>
      </c>
      <c r="N68" s="7">
        <v>8712</v>
      </c>
      <c r="O68" s="6">
        <f t="shared" si="16"/>
        <v>0.08242038939660555</v>
      </c>
      <c r="Q68" s="8">
        <v>101052</v>
      </c>
      <c r="R68" s="7">
        <v>8422</v>
      </c>
      <c r="S68" s="6">
        <f t="shared" si="17"/>
        <v>0.08334322922851602</v>
      </c>
      <c r="T68" s="10"/>
      <c r="U68" s="5"/>
      <c r="V68" s="5" t="s">
        <v>11</v>
      </c>
      <c r="W68" s="10"/>
      <c r="X68" s="8">
        <v>92933</v>
      </c>
      <c r="Y68" s="7">
        <v>8991</v>
      </c>
      <c r="Z68" s="6">
        <f t="shared" si="18"/>
        <v>0.09674711889210506</v>
      </c>
      <c r="AB68" s="8">
        <v>89046</v>
      </c>
      <c r="AC68" s="7">
        <v>7720</v>
      </c>
      <c r="AD68" s="6">
        <f t="shared" si="19"/>
        <v>0.08669676347056578</v>
      </c>
      <c r="AF68" s="8">
        <v>80667</v>
      </c>
      <c r="AG68" s="7">
        <v>4070.9999999999995</v>
      </c>
      <c r="AH68" s="6">
        <f t="shared" si="20"/>
        <v>0.0504667336085388</v>
      </c>
    </row>
    <row r="69" spans="1:34" ht="12.75">
      <c r="A69" s="10"/>
      <c r="B69" s="5"/>
      <c r="C69" s="5" t="s">
        <v>10</v>
      </c>
      <c r="D69" s="10"/>
      <c r="E69" s="8">
        <v>24747</v>
      </c>
      <c r="F69" s="7">
        <v>25150</v>
      </c>
      <c r="G69" s="6">
        <f t="shared" si="14"/>
        <v>1.0162848021982462</v>
      </c>
      <c r="H69" s="5"/>
      <c r="I69" s="8">
        <v>24821</v>
      </c>
      <c r="J69" s="7">
        <v>29393</v>
      </c>
      <c r="K69" s="6">
        <f t="shared" si="15"/>
        <v>1.1841988638652754</v>
      </c>
      <c r="M69" s="8">
        <v>23587</v>
      </c>
      <c r="N69" s="7">
        <v>17403</v>
      </c>
      <c r="O69" s="6">
        <f t="shared" si="16"/>
        <v>0.7378216814346886</v>
      </c>
      <c r="Q69" s="8">
        <v>21490</v>
      </c>
      <c r="R69" s="7">
        <v>15185</v>
      </c>
      <c r="S69" s="6">
        <f t="shared" si="17"/>
        <v>0.706607724523034</v>
      </c>
      <c r="T69" s="10"/>
      <c r="U69" s="5"/>
      <c r="V69" s="5" t="s">
        <v>10</v>
      </c>
      <c r="W69" s="10"/>
      <c r="X69" s="8">
        <v>19763</v>
      </c>
      <c r="Y69" s="7">
        <v>14092</v>
      </c>
      <c r="Z69" s="6">
        <f t="shared" si="18"/>
        <v>0.713049638212822</v>
      </c>
      <c r="AB69" s="8">
        <v>18047</v>
      </c>
      <c r="AC69" s="7">
        <v>12030</v>
      </c>
      <c r="AD69" s="6">
        <f t="shared" si="19"/>
        <v>0.666592785504516</v>
      </c>
      <c r="AF69" s="8">
        <v>16569</v>
      </c>
      <c r="AG69" s="7">
        <v>11386</v>
      </c>
      <c r="AH69" s="6">
        <f t="shared" si="20"/>
        <v>0.6871869153237975</v>
      </c>
    </row>
    <row r="70" spans="1:34" ht="12.75">
      <c r="A70" s="10"/>
      <c r="B70" s="5"/>
      <c r="C70" s="5" t="s">
        <v>9</v>
      </c>
      <c r="D70" s="10"/>
      <c r="E70" s="8">
        <v>511833</v>
      </c>
      <c r="F70" s="7">
        <v>323997.9307129393</v>
      </c>
      <c r="G70" s="6">
        <f t="shared" si="14"/>
        <v>0.6330149300903601</v>
      </c>
      <c r="H70" s="5"/>
      <c r="I70" s="8">
        <v>514855</v>
      </c>
      <c r="J70" s="7">
        <v>333305</v>
      </c>
      <c r="K70" s="6">
        <f t="shared" si="15"/>
        <v>0.6473764457954181</v>
      </c>
      <c r="M70" s="8">
        <v>500749</v>
      </c>
      <c r="N70" s="7">
        <v>330313</v>
      </c>
      <c r="O70" s="6">
        <f t="shared" si="16"/>
        <v>0.659637862482002</v>
      </c>
      <c r="Q70" s="8">
        <v>477001</v>
      </c>
      <c r="R70" s="7">
        <v>331755</v>
      </c>
      <c r="S70" s="6">
        <f t="shared" si="17"/>
        <v>0.6955016865792735</v>
      </c>
      <c r="T70" s="10"/>
      <c r="U70" s="5"/>
      <c r="V70" s="5" t="s">
        <v>9</v>
      </c>
      <c r="W70" s="10"/>
      <c r="X70" s="8">
        <v>449470</v>
      </c>
      <c r="Y70" s="7">
        <v>316629</v>
      </c>
      <c r="Z70" s="6">
        <f t="shared" si="18"/>
        <v>0.7044496851847731</v>
      </c>
      <c r="AB70" s="8">
        <v>423716</v>
      </c>
      <c r="AC70" s="7">
        <v>291226</v>
      </c>
      <c r="AD70" s="6">
        <f t="shared" si="19"/>
        <v>0.687314144379726</v>
      </c>
      <c r="AF70" s="8">
        <v>396233</v>
      </c>
      <c r="AG70" s="7">
        <v>259591</v>
      </c>
      <c r="AH70" s="6">
        <f t="shared" si="20"/>
        <v>0.6551473501702281</v>
      </c>
    </row>
    <row r="71" spans="1:34" ht="12.75">
      <c r="A71" s="10"/>
      <c r="B71" s="5"/>
      <c r="C71" s="14" t="s">
        <v>8</v>
      </c>
      <c r="D71" s="10"/>
      <c r="E71" s="8">
        <v>12199</v>
      </c>
      <c r="F71" s="7">
        <v>15151.646128620088</v>
      </c>
      <c r="G71" s="6">
        <f t="shared" si="14"/>
        <v>1.2420400138224517</v>
      </c>
      <c r="H71" s="5"/>
      <c r="I71" s="8">
        <v>11880</v>
      </c>
      <c r="J71" s="7">
        <v>15788</v>
      </c>
      <c r="K71" s="6">
        <f t="shared" si="15"/>
        <v>1.328956228956229</v>
      </c>
      <c r="M71" s="8">
        <v>11330</v>
      </c>
      <c r="N71" s="7">
        <v>16113</v>
      </c>
      <c r="O71" s="6">
        <f t="shared" si="16"/>
        <v>1.422153574580759</v>
      </c>
      <c r="Q71" s="8">
        <v>10716</v>
      </c>
      <c r="R71" s="7">
        <v>15661</v>
      </c>
      <c r="S71" s="6">
        <f t="shared" si="17"/>
        <v>1.4614594998133632</v>
      </c>
      <c r="T71" s="10"/>
      <c r="U71" s="5"/>
      <c r="V71" s="14" t="s">
        <v>8</v>
      </c>
      <c r="W71" s="10"/>
      <c r="X71" s="8">
        <v>10150</v>
      </c>
      <c r="Y71" s="7">
        <v>16291</v>
      </c>
      <c r="Z71" s="6">
        <f t="shared" si="18"/>
        <v>1.6050246305418718</v>
      </c>
      <c r="AB71" s="8">
        <v>9682</v>
      </c>
      <c r="AC71" s="7">
        <v>12244</v>
      </c>
      <c r="AD71" s="6">
        <f t="shared" si="19"/>
        <v>1.2646147490187978</v>
      </c>
      <c r="AF71" s="8">
        <v>9223</v>
      </c>
      <c r="AG71" s="7">
        <v>12305</v>
      </c>
      <c r="AH71" s="6">
        <f t="shared" si="20"/>
        <v>1.3341645885286784</v>
      </c>
    </row>
    <row r="72" spans="1:34" ht="12.75">
      <c r="A72" s="10"/>
      <c r="B72" s="5"/>
      <c r="C72" s="14" t="s">
        <v>7</v>
      </c>
      <c r="D72" s="10"/>
      <c r="E72" s="8">
        <v>215879</v>
      </c>
      <c r="F72" s="7">
        <v>180704.31582864156</v>
      </c>
      <c r="G72" s="6">
        <f t="shared" si="14"/>
        <v>0.8370629650343089</v>
      </c>
      <c r="H72" s="5"/>
      <c r="I72" s="8">
        <v>216620</v>
      </c>
      <c r="J72" s="7">
        <v>172926</v>
      </c>
      <c r="K72" s="6">
        <f t="shared" si="15"/>
        <v>0.798291939802419</v>
      </c>
      <c r="M72" s="8">
        <v>207094</v>
      </c>
      <c r="N72" s="7">
        <v>166974</v>
      </c>
      <c r="O72" s="6">
        <f t="shared" si="16"/>
        <v>0.806271548185848</v>
      </c>
      <c r="Q72" s="8">
        <v>195215</v>
      </c>
      <c r="R72" s="7">
        <v>159732</v>
      </c>
      <c r="S72" s="6">
        <f t="shared" si="17"/>
        <v>0.8182363035627385</v>
      </c>
      <c r="T72" s="10"/>
      <c r="U72" s="5"/>
      <c r="V72" s="14" t="s">
        <v>7</v>
      </c>
      <c r="W72" s="10"/>
      <c r="X72" s="8">
        <v>184398</v>
      </c>
      <c r="Y72" s="7">
        <v>150405</v>
      </c>
      <c r="Z72" s="6">
        <f t="shared" si="18"/>
        <v>0.8156541828002473</v>
      </c>
      <c r="AB72" s="8">
        <v>180424</v>
      </c>
      <c r="AC72" s="7">
        <v>140716</v>
      </c>
      <c r="AD72" s="6">
        <f t="shared" si="19"/>
        <v>0.7799184144016317</v>
      </c>
      <c r="AF72" s="8">
        <v>175327</v>
      </c>
      <c r="AG72" s="7">
        <v>133015</v>
      </c>
      <c r="AH72" s="6">
        <f t="shared" si="20"/>
        <v>0.7586680887712675</v>
      </c>
    </row>
    <row r="73" spans="1:34" ht="12.75">
      <c r="A73" s="10"/>
      <c r="B73" s="5"/>
      <c r="C73" s="5" t="s">
        <v>6</v>
      </c>
      <c r="D73" s="10"/>
      <c r="E73" s="8">
        <v>96106</v>
      </c>
      <c r="F73" s="7">
        <v>19412.54487546453</v>
      </c>
      <c r="G73" s="6">
        <f t="shared" si="14"/>
        <v>0.2019909774151929</v>
      </c>
      <c r="H73" s="5"/>
      <c r="I73" s="8">
        <v>98870</v>
      </c>
      <c r="J73" s="7">
        <v>17301</v>
      </c>
      <c r="K73" s="6">
        <f t="shared" si="15"/>
        <v>0.17498735713563265</v>
      </c>
      <c r="M73" s="8">
        <v>96824</v>
      </c>
      <c r="N73" s="7">
        <v>18818</v>
      </c>
      <c r="O73" s="6">
        <f t="shared" si="16"/>
        <v>0.19435263984136164</v>
      </c>
      <c r="Q73" s="8">
        <v>91705</v>
      </c>
      <c r="R73" s="7">
        <v>18893</v>
      </c>
      <c r="S73" s="6">
        <f t="shared" si="17"/>
        <v>0.20601930101957364</v>
      </c>
      <c r="T73" s="10"/>
      <c r="U73" s="5"/>
      <c r="V73" s="5" t="s">
        <v>6</v>
      </c>
      <c r="W73" s="10"/>
      <c r="X73" s="8">
        <v>87219</v>
      </c>
      <c r="Y73" s="7">
        <v>14637</v>
      </c>
      <c r="Z73" s="6">
        <f t="shared" si="18"/>
        <v>0.167818938534035</v>
      </c>
      <c r="AB73" s="8">
        <v>83682</v>
      </c>
      <c r="AC73" s="7">
        <v>14826</v>
      </c>
      <c r="AD73" s="6">
        <f t="shared" si="19"/>
        <v>0.17717071771707177</v>
      </c>
      <c r="AF73" s="8">
        <v>80335</v>
      </c>
      <c r="AG73" s="7">
        <v>12469</v>
      </c>
      <c r="AH73" s="6">
        <f t="shared" si="20"/>
        <v>0.15521254745752164</v>
      </c>
    </row>
    <row r="74" spans="1:34" ht="12.75">
      <c r="A74" s="10"/>
      <c r="B74" s="5"/>
      <c r="C74" s="5" t="s">
        <v>5</v>
      </c>
      <c r="D74" s="10"/>
      <c r="E74" s="8">
        <v>28426</v>
      </c>
      <c r="F74" s="7">
        <v>12313.432591645966</v>
      </c>
      <c r="G74" s="6">
        <f t="shared" si="14"/>
        <v>0.433175001465066</v>
      </c>
      <c r="H74" s="5"/>
      <c r="I74" s="8">
        <v>31021</v>
      </c>
      <c r="J74" s="7">
        <v>13200</v>
      </c>
      <c r="K74" s="6">
        <f t="shared" si="15"/>
        <v>0.42551819735018215</v>
      </c>
      <c r="M74" s="8">
        <v>29227</v>
      </c>
      <c r="N74" s="7">
        <v>14261</v>
      </c>
      <c r="O74" s="6">
        <f t="shared" si="16"/>
        <v>0.48793923426968216</v>
      </c>
      <c r="Q74" s="8">
        <v>26604</v>
      </c>
      <c r="R74" s="7">
        <v>12330</v>
      </c>
      <c r="S74" s="6">
        <f t="shared" si="17"/>
        <v>0.4634641407307172</v>
      </c>
      <c r="T74" s="10"/>
      <c r="U74" s="5"/>
      <c r="V74" s="5" t="s">
        <v>5</v>
      </c>
      <c r="W74" s="10"/>
      <c r="X74" s="8">
        <v>25276</v>
      </c>
      <c r="Y74" s="7">
        <v>11187</v>
      </c>
      <c r="Z74" s="6">
        <f t="shared" si="18"/>
        <v>0.44259376483620827</v>
      </c>
      <c r="AB74" s="8">
        <v>23529</v>
      </c>
      <c r="AC74" s="7">
        <v>10224</v>
      </c>
      <c r="AD74" s="6">
        <f t="shared" si="19"/>
        <v>0.43452760423307407</v>
      </c>
      <c r="AF74" s="8">
        <v>21526</v>
      </c>
      <c r="AG74" s="7">
        <v>8449</v>
      </c>
      <c r="AH74" s="6">
        <f t="shared" si="20"/>
        <v>0.39250209049521506</v>
      </c>
    </row>
    <row r="75" spans="1:34" ht="12.75">
      <c r="A75" s="10"/>
      <c r="B75" s="5"/>
      <c r="C75" s="4" t="s">
        <v>4</v>
      </c>
      <c r="D75" s="10"/>
      <c r="E75" s="8">
        <v>18731</v>
      </c>
      <c r="F75" s="7">
        <v>7451.1190538928</v>
      </c>
      <c r="G75" s="6">
        <f t="shared" si="14"/>
        <v>0.3977961162721051</v>
      </c>
      <c r="H75" s="5"/>
      <c r="I75" s="8">
        <v>19062</v>
      </c>
      <c r="J75" s="7">
        <v>9261</v>
      </c>
      <c r="K75" s="6">
        <f t="shared" si="15"/>
        <v>0.48583569405099153</v>
      </c>
      <c r="M75" s="8">
        <v>18652</v>
      </c>
      <c r="N75" s="7">
        <v>8853</v>
      </c>
      <c r="O75" s="6">
        <f t="shared" si="16"/>
        <v>0.4746407891915076</v>
      </c>
      <c r="Q75" s="8">
        <v>18580</v>
      </c>
      <c r="R75" s="7">
        <v>9133</v>
      </c>
      <c r="S75" s="6">
        <f t="shared" si="17"/>
        <v>0.4915500538213132</v>
      </c>
      <c r="T75" s="10"/>
      <c r="U75" s="5"/>
      <c r="V75" s="4" t="s">
        <v>4</v>
      </c>
      <c r="W75" s="10"/>
      <c r="X75" s="8">
        <v>18856</v>
      </c>
      <c r="Y75" s="7">
        <v>9321</v>
      </c>
      <c r="Z75" s="6">
        <f t="shared" si="18"/>
        <v>0.494325413661434</v>
      </c>
      <c r="AB75" s="8">
        <v>18182</v>
      </c>
      <c r="AC75" s="7">
        <v>9217</v>
      </c>
      <c r="AD75" s="6">
        <f t="shared" si="19"/>
        <v>0.506929930700693</v>
      </c>
      <c r="AF75" s="8">
        <v>18586</v>
      </c>
      <c r="AG75" s="7">
        <v>8164.999999999999</v>
      </c>
      <c r="AH75" s="6">
        <f t="shared" si="20"/>
        <v>0.43930915743032384</v>
      </c>
    </row>
    <row r="76" spans="1:34" ht="12.75">
      <c r="A76" s="10"/>
      <c r="B76" s="5"/>
      <c r="C76" s="4" t="s">
        <v>3</v>
      </c>
      <c r="D76" s="10"/>
      <c r="E76" s="13">
        <v>94666</v>
      </c>
      <c r="F76" s="12">
        <v>36824.27591743958</v>
      </c>
      <c r="G76" s="6">
        <f t="shared" si="14"/>
        <v>0.38899156949104835</v>
      </c>
      <c r="H76" s="5"/>
      <c r="I76" s="13">
        <v>96792</v>
      </c>
      <c r="J76" s="12">
        <v>36728</v>
      </c>
      <c r="K76" s="6">
        <f t="shared" si="15"/>
        <v>0.3794528473427556</v>
      </c>
      <c r="M76" s="13">
        <v>93871</v>
      </c>
      <c r="N76" s="12">
        <v>35336</v>
      </c>
      <c r="O76" s="6">
        <f t="shared" si="16"/>
        <v>0.376431485762376</v>
      </c>
      <c r="Q76" s="13">
        <v>90550</v>
      </c>
      <c r="R76" s="12">
        <v>34056</v>
      </c>
      <c r="S76" s="6">
        <f t="shared" si="17"/>
        <v>0.3761016013252347</v>
      </c>
      <c r="T76" s="10"/>
      <c r="U76" s="5"/>
      <c r="V76" s="4" t="s">
        <v>3</v>
      </c>
      <c r="W76" s="10"/>
      <c r="X76" s="13">
        <v>86306</v>
      </c>
      <c r="Y76" s="12">
        <v>32822</v>
      </c>
      <c r="Z76" s="6">
        <f t="shared" si="18"/>
        <v>0.3802980094083841</v>
      </c>
      <c r="AB76" s="13">
        <v>80899</v>
      </c>
      <c r="AC76" s="12">
        <v>31818</v>
      </c>
      <c r="AD76" s="6">
        <f t="shared" si="19"/>
        <v>0.3933052324503393</v>
      </c>
      <c r="AF76" s="13">
        <v>74690</v>
      </c>
      <c r="AG76" s="12">
        <v>30562</v>
      </c>
      <c r="AH76" s="6">
        <f t="shared" si="20"/>
        <v>0.4091846298031865</v>
      </c>
    </row>
    <row r="77" spans="1:34" ht="12.75">
      <c r="A77" s="10"/>
      <c r="B77" s="5"/>
      <c r="C77" s="4" t="s">
        <v>2</v>
      </c>
      <c r="D77" s="10"/>
      <c r="E77" s="13">
        <v>463</v>
      </c>
      <c r="F77" s="12">
        <v>143.55389619009998</v>
      </c>
      <c r="G77" s="6">
        <f t="shared" si="14"/>
        <v>0.3100516116416846</v>
      </c>
      <c r="H77" s="5"/>
      <c r="I77" s="13">
        <v>451</v>
      </c>
      <c r="J77" s="12">
        <v>153</v>
      </c>
      <c r="K77" s="6">
        <f t="shared" si="15"/>
        <v>0.3392461197339246</v>
      </c>
      <c r="M77" s="13">
        <v>451</v>
      </c>
      <c r="N77" s="12">
        <v>172</v>
      </c>
      <c r="O77" s="6">
        <f t="shared" si="16"/>
        <v>0.38137472283813745</v>
      </c>
      <c r="Q77" s="13">
        <v>441</v>
      </c>
      <c r="R77" s="12">
        <v>163</v>
      </c>
      <c r="S77" s="6">
        <f t="shared" si="17"/>
        <v>0.36961451247165533</v>
      </c>
      <c r="T77" s="10"/>
      <c r="U77" s="5"/>
      <c r="V77" s="4" t="s">
        <v>2</v>
      </c>
      <c r="W77" s="10"/>
      <c r="X77" s="13">
        <v>439</v>
      </c>
      <c r="Y77" s="12">
        <v>156</v>
      </c>
      <c r="Z77" s="6">
        <f t="shared" si="18"/>
        <v>0.3553530751708428</v>
      </c>
      <c r="AB77" s="13">
        <v>437</v>
      </c>
      <c r="AC77" s="12">
        <v>130</v>
      </c>
      <c r="AD77" s="6">
        <f t="shared" si="19"/>
        <v>0.2974828375286041</v>
      </c>
      <c r="AF77" s="13">
        <v>442</v>
      </c>
      <c r="AG77" s="12">
        <v>132</v>
      </c>
      <c r="AH77" s="6">
        <f t="shared" si="20"/>
        <v>0.2986425339366516</v>
      </c>
    </row>
    <row r="78" spans="1:34" ht="12.75">
      <c r="A78" s="11"/>
      <c r="B78" s="5"/>
      <c r="C78" s="4" t="s">
        <v>1</v>
      </c>
      <c r="D78" s="9"/>
      <c r="E78" s="8">
        <v>29948</v>
      </c>
      <c r="F78" s="7">
        <v>9584.13829035642</v>
      </c>
      <c r="G78" s="6">
        <f t="shared" si="14"/>
        <v>0.32002598805784765</v>
      </c>
      <c r="H78" s="5"/>
      <c r="I78" s="8">
        <v>29370</v>
      </c>
      <c r="J78" s="7">
        <v>9943</v>
      </c>
      <c r="K78" s="6">
        <f>J78/I78</f>
        <v>0.33854273067756213</v>
      </c>
      <c r="M78" s="8">
        <v>28280</v>
      </c>
      <c r="N78" s="7">
        <v>10323</v>
      </c>
      <c r="O78" s="6">
        <f>N78/M78</f>
        <v>0.36502828854314</v>
      </c>
      <c r="Q78" s="8">
        <v>25592</v>
      </c>
      <c r="R78" s="7">
        <v>9576</v>
      </c>
      <c r="S78" s="6">
        <f>R78/Q78</f>
        <v>0.3741794310722101</v>
      </c>
      <c r="T78" s="11"/>
      <c r="U78" s="5"/>
      <c r="V78" s="4" t="s">
        <v>1</v>
      </c>
      <c r="W78" s="9"/>
      <c r="X78" s="8">
        <v>23934</v>
      </c>
      <c r="Y78" s="7">
        <v>8244</v>
      </c>
      <c r="Z78" s="6">
        <f t="shared" si="18"/>
        <v>0.34444722988217596</v>
      </c>
      <c r="AB78" s="8">
        <v>23164</v>
      </c>
      <c r="AC78" s="7">
        <v>7350</v>
      </c>
      <c r="AD78" s="6">
        <f>AC78/AB78</f>
        <v>0.3173027111034364</v>
      </c>
      <c r="AF78" s="8">
        <v>22151</v>
      </c>
      <c r="AG78" s="7">
        <v>6926</v>
      </c>
      <c r="AH78" s="6">
        <f>AG78/AF78</f>
        <v>0.3126721141257731</v>
      </c>
    </row>
    <row r="79" spans="1:34" ht="12.75">
      <c r="A79" s="10"/>
      <c r="B79" s="5"/>
      <c r="C79" s="4" t="s">
        <v>0</v>
      </c>
      <c r="D79" s="9"/>
      <c r="E79" s="8">
        <v>57630</v>
      </c>
      <c r="F79" s="7">
        <v>44982.09848070138</v>
      </c>
      <c r="G79" s="6">
        <f t="shared" si="14"/>
        <v>0.7805326822957033</v>
      </c>
      <c r="H79" s="5"/>
      <c r="I79" s="8">
        <v>63008</v>
      </c>
      <c r="J79" s="7">
        <v>48641</v>
      </c>
      <c r="K79" s="6">
        <f>J79/I79</f>
        <v>0.7719813357034028</v>
      </c>
      <c r="M79" s="8">
        <v>61214</v>
      </c>
      <c r="N79" s="7">
        <v>46306</v>
      </c>
      <c r="O79" s="6">
        <f>N79/M79</f>
        <v>0.7564609403077728</v>
      </c>
      <c r="Q79" s="8">
        <v>57656</v>
      </c>
      <c r="R79" s="7">
        <v>46262</v>
      </c>
      <c r="S79" s="6">
        <f>R79/Q79</f>
        <v>0.8023796309143888</v>
      </c>
      <c r="T79" s="10"/>
      <c r="U79" s="5"/>
      <c r="V79" s="4" t="s">
        <v>0</v>
      </c>
      <c r="W79" s="9"/>
      <c r="X79" s="8">
        <v>55275</v>
      </c>
      <c r="Y79" s="7">
        <v>40445</v>
      </c>
      <c r="Z79" s="6">
        <f t="shared" si="18"/>
        <v>0.7317051108095884</v>
      </c>
      <c r="AB79" s="8">
        <v>52855</v>
      </c>
      <c r="AC79" s="7">
        <v>37123</v>
      </c>
      <c r="AD79" s="6">
        <f>AC79/AB79</f>
        <v>0.702355500898685</v>
      </c>
      <c r="AF79" s="8">
        <v>49115</v>
      </c>
      <c r="AG79" s="7">
        <v>33711</v>
      </c>
      <c r="AH79" s="6">
        <f>AG79/AF79</f>
        <v>0.6863687264583122</v>
      </c>
    </row>
    <row r="80" ht="12.75">
      <c r="C80" s="4"/>
    </row>
    <row r="81" ht="12.75">
      <c r="A81" s="63" t="s">
        <v>78</v>
      </c>
    </row>
    <row r="83" spans="2:10" ht="12.75">
      <c r="B83"/>
      <c r="J83"/>
    </row>
    <row r="84" spans="2:10" ht="12.75">
      <c r="B84"/>
      <c r="J84"/>
    </row>
    <row r="85" spans="2:10" ht="12.75">
      <c r="B85"/>
      <c r="J85"/>
    </row>
    <row r="86" spans="2:10" ht="12.75">
      <c r="B86"/>
      <c r="J86"/>
    </row>
    <row r="87" spans="2:10" ht="12.75">
      <c r="B87"/>
      <c r="J87"/>
    </row>
    <row r="88" spans="2:10" ht="12.75">
      <c r="B88"/>
      <c r="J88"/>
    </row>
    <row r="89" spans="2:10" ht="12.75">
      <c r="B89"/>
      <c r="J89"/>
    </row>
    <row r="90" spans="2:10" ht="12.75">
      <c r="B90"/>
      <c r="J90"/>
    </row>
    <row r="91" spans="2:10" ht="12.75">
      <c r="B91"/>
      <c r="J91"/>
    </row>
    <row r="92" spans="2:10" ht="12.75">
      <c r="B92"/>
      <c r="J92"/>
    </row>
    <row r="93" spans="2:10" ht="12.75">
      <c r="B93"/>
      <c r="J93"/>
    </row>
    <row r="94" spans="2:10" ht="12.75">
      <c r="B94"/>
      <c r="J94"/>
    </row>
    <row r="95" spans="2:10" ht="12.75">
      <c r="B95"/>
      <c r="J95"/>
    </row>
    <row r="96" spans="2:10" ht="12.75">
      <c r="B96"/>
      <c r="J96"/>
    </row>
    <row r="97" spans="2:10" ht="12.75">
      <c r="B97"/>
      <c r="J97"/>
    </row>
    <row r="98" spans="2:10" ht="12.75">
      <c r="B98"/>
      <c r="J98"/>
    </row>
    <row r="99" spans="2:10" ht="12.75">
      <c r="B99"/>
      <c r="J99"/>
    </row>
    <row r="100" spans="2:10" ht="12.75">
      <c r="B100"/>
      <c r="J100"/>
    </row>
    <row r="101" spans="2:10" ht="12.75">
      <c r="B101"/>
      <c r="J101"/>
    </row>
    <row r="102" spans="2:10" ht="12.75">
      <c r="B102"/>
      <c r="J102"/>
    </row>
    <row r="103" spans="2:10" ht="12.75">
      <c r="B103"/>
      <c r="J103"/>
    </row>
    <row r="104" spans="2:10" ht="12.75">
      <c r="B104"/>
      <c r="J104"/>
    </row>
    <row r="105" spans="2:10" ht="12.75">
      <c r="B105"/>
      <c r="J105"/>
    </row>
    <row r="106" spans="2:10" ht="12.75">
      <c r="B106"/>
      <c r="J106"/>
    </row>
    <row r="107" spans="2:10" ht="12.75">
      <c r="B107"/>
      <c r="J107"/>
    </row>
    <row r="108" spans="2:10" ht="12.75">
      <c r="B108"/>
      <c r="J108"/>
    </row>
    <row r="109" spans="2:10" ht="12.75">
      <c r="B109"/>
      <c r="J109"/>
    </row>
    <row r="110" spans="2:10" ht="12.75">
      <c r="B110"/>
      <c r="J110"/>
    </row>
    <row r="111" spans="2:10" ht="12.75">
      <c r="B111"/>
      <c r="J111"/>
    </row>
    <row r="112" spans="2:10" ht="12.75">
      <c r="B112"/>
      <c r="J112"/>
    </row>
    <row r="113" spans="2:10" ht="12.75">
      <c r="B113"/>
      <c r="J113"/>
    </row>
    <row r="114" spans="2:10" ht="12.75">
      <c r="B114"/>
      <c r="J114"/>
    </row>
    <row r="115" spans="2:10" ht="12.75">
      <c r="B115"/>
      <c r="J115"/>
    </row>
    <row r="116" spans="2:10" ht="12.75">
      <c r="B116"/>
      <c r="J116"/>
    </row>
    <row r="117" spans="2:10" ht="12.75">
      <c r="B117"/>
      <c r="J117"/>
    </row>
    <row r="118" spans="2:10" ht="12.75">
      <c r="B118"/>
      <c r="J118"/>
    </row>
    <row r="119" spans="2:10" ht="12.75">
      <c r="B119"/>
      <c r="J119"/>
    </row>
    <row r="120" spans="2:10" ht="12.75">
      <c r="B120"/>
      <c r="J120"/>
    </row>
    <row r="121" spans="2:10" ht="12.75">
      <c r="B121"/>
      <c r="J121"/>
    </row>
    <row r="122" spans="2:10" ht="12.75">
      <c r="B122"/>
      <c r="J122"/>
    </row>
    <row r="123" spans="2:10" ht="12.75">
      <c r="B123"/>
      <c r="J123"/>
    </row>
    <row r="124" spans="2:10" ht="12.75">
      <c r="B124"/>
      <c r="J124"/>
    </row>
    <row r="125" spans="2:10" ht="12.75">
      <c r="B125"/>
      <c r="J125"/>
    </row>
    <row r="126" spans="2:10" ht="12.75">
      <c r="B126"/>
      <c r="J126"/>
    </row>
    <row r="127" spans="2:10" ht="12.75">
      <c r="B127"/>
      <c r="J127"/>
    </row>
    <row r="128" spans="2:10" ht="12.75">
      <c r="B128"/>
      <c r="J128"/>
    </row>
    <row r="129" spans="2:10" ht="12.75">
      <c r="B129"/>
      <c r="J129"/>
    </row>
    <row r="130" spans="2:10" ht="12.75">
      <c r="B130"/>
      <c r="J130"/>
    </row>
    <row r="131" spans="2:10" ht="12.75">
      <c r="B131"/>
      <c r="J131"/>
    </row>
    <row r="132" spans="2:10" ht="12.75">
      <c r="B132"/>
      <c r="J132"/>
    </row>
    <row r="133" spans="2:10" ht="12.75">
      <c r="B133"/>
      <c r="J133"/>
    </row>
    <row r="134" spans="2:10" ht="12.75">
      <c r="B134"/>
      <c r="J134"/>
    </row>
    <row r="135" spans="2:10" ht="12.75">
      <c r="B135"/>
      <c r="J135"/>
    </row>
    <row r="136" spans="2:10" ht="12.75">
      <c r="B136"/>
      <c r="J136"/>
    </row>
    <row r="137" spans="2:10" ht="12.75">
      <c r="B137"/>
      <c r="J137"/>
    </row>
    <row r="138" spans="2:10" ht="12.75">
      <c r="B138"/>
      <c r="J138"/>
    </row>
    <row r="139" spans="2:10" ht="12.75">
      <c r="B139"/>
      <c r="J139"/>
    </row>
    <row r="140" spans="2:10" ht="12.75">
      <c r="B140"/>
      <c r="J140"/>
    </row>
    <row r="141" spans="2:10" ht="12.75">
      <c r="B141"/>
      <c r="J141"/>
    </row>
    <row r="142" spans="2:10" ht="12.75">
      <c r="B142"/>
      <c r="J142"/>
    </row>
    <row r="143" spans="2:10" ht="12.75">
      <c r="B143"/>
      <c r="J143"/>
    </row>
    <row r="144" spans="2:10" ht="12.75">
      <c r="B144"/>
      <c r="J144"/>
    </row>
    <row r="145" spans="2:10" ht="12.75">
      <c r="B145"/>
      <c r="J145"/>
    </row>
    <row r="146" spans="2:10" ht="12.75">
      <c r="B146"/>
      <c r="J146"/>
    </row>
    <row r="147" spans="2:10" ht="12.75">
      <c r="B147"/>
      <c r="J147"/>
    </row>
    <row r="148" spans="2:10" ht="12.75">
      <c r="B148"/>
      <c r="J148"/>
    </row>
    <row r="149" spans="2:10" ht="12.75">
      <c r="B149"/>
      <c r="J149"/>
    </row>
    <row r="150" spans="2:10" ht="12.75">
      <c r="B150"/>
      <c r="J150"/>
    </row>
    <row r="151" spans="2:10" ht="12.75">
      <c r="B151"/>
      <c r="J151"/>
    </row>
    <row r="152" spans="2:10" ht="12.75">
      <c r="B152"/>
      <c r="J152"/>
    </row>
    <row r="153" spans="2:10" ht="12.75">
      <c r="B153"/>
      <c r="J153"/>
    </row>
    <row r="154" spans="2:10" ht="12.75">
      <c r="B154"/>
      <c r="J154"/>
    </row>
    <row r="155" spans="2:10" ht="12.75">
      <c r="B155"/>
      <c r="J155"/>
    </row>
    <row r="156" spans="2:10" ht="12.75">
      <c r="B156"/>
      <c r="J156"/>
    </row>
    <row r="157" spans="2:10" ht="12.75">
      <c r="B157"/>
      <c r="J157"/>
    </row>
    <row r="158" spans="2:10" ht="12.75">
      <c r="B158"/>
      <c r="J158"/>
    </row>
    <row r="159" spans="2:10" ht="12.75">
      <c r="B159"/>
      <c r="J159"/>
    </row>
    <row r="160" spans="2:10" ht="12.75">
      <c r="B160"/>
      <c r="J160"/>
    </row>
    <row r="161" spans="2:10" ht="12.75">
      <c r="B161"/>
      <c r="J161"/>
    </row>
    <row r="162" spans="2:10" ht="12.75">
      <c r="B162"/>
      <c r="J162"/>
    </row>
    <row r="163" spans="2:10" ht="12.75">
      <c r="B163"/>
      <c r="J163"/>
    </row>
    <row r="164" spans="2:10" ht="12.75">
      <c r="B164"/>
      <c r="J164"/>
    </row>
    <row r="165" spans="2:10" ht="12.75">
      <c r="B165"/>
      <c r="J165"/>
    </row>
    <row r="166" spans="2:10" ht="12.75">
      <c r="B166"/>
      <c r="J166"/>
    </row>
    <row r="167" spans="2:10" ht="12.75">
      <c r="B167"/>
      <c r="J167"/>
    </row>
    <row r="168" spans="2:10" ht="12.75">
      <c r="B168"/>
      <c r="J168"/>
    </row>
    <row r="169" spans="2:10" ht="12.75">
      <c r="B169"/>
      <c r="J169"/>
    </row>
    <row r="170" spans="2:10" ht="12.75">
      <c r="B170"/>
      <c r="J170"/>
    </row>
    <row r="171" spans="2:10" ht="12.75">
      <c r="B171"/>
      <c r="J171"/>
    </row>
    <row r="172" spans="2:10" ht="12.75">
      <c r="B172"/>
      <c r="J172"/>
    </row>
    <row r="173" spans="2:10" ht="12.75">
      <c r="B173"/>
      <c r="J173"/>
    </row>
    <row r="174" spans="2:10" ht="12.75">
      <c r="B174"/>
      <c r="J174"/>
    </row>
    <row r="175" spans="2:10" ht="12.75">
      <c r="B175"/>
      <c r="J175"/>
    </row>
    <row r="176" spans="2:10" ht="12.75">
      <c r="B176"/>
      <c r="J176"/>
    </row>
    <row r="177" spans="2:10" ht="12.75">
      <c r="B177"/>
      <c r="J177"/>
    </row>
    <row r="178" spans="2:10" ht="12.75">
      <c r="B178"/>
      <c r="J178"/>
    </row>
    <row r="179" spans="2:10" ht="12.75">
      <c r="B179"/>
      <c r="J179"/>
    </row>
    <row r="180" spans="2:10" ht="12.75">
      <c r="B180"/>
      <c r="J180"/>
    </row>
    <row r="181" spans="2:10" ht="12.75">
      <c r="B181"/>
      <c r="J181"/>
    </row>
    <row r="182" spans="2:10" ht="12.75">
      <c r="B182"/>
      <c r="J182"/>
    </row>
    <row r="183" spans="2:10" ht="12.75">
      <c r="B183"/>
      <c r="J183"/>
    </row>
    <row r="184" spans="2:10" ht="12.75">
      <c r="B184"/>
      <c r="J184"/>
    </row>
    <row r="185" spans="2:10" ht="12.75">
      <c r="B185"/>
      <c r="J185"/>
    </row>
    <row r="186" spans="2:10" ht="12.75">
      <c r="B186"/>
      <c r="J186"/>
    </row>
    <row r="187" spans="2:10" ht="12.75">
      <c r="B187"/>
      <c r="J187"/>
    </row>
    <row r="188" spans="2:10" ht="12.75">
      <c r="B188"/>
      <c r="J188"/>
    </row>
    <row r="189" spans="2:10" ht="12.75">
      <c r="B189"/>
      <c r="J189"/>
    </row>
    <row r="190" spans="2:10" ht="12.75">
      <c r="B190"/>
      <c r="J190"/>
    </row>
    <row r="191" spans="2:10" ht="12.75">
      <c r="B191"/>
      <c r="J191"/>
    </row>
    <row r="192" spans="2:10" ht="12.75">
      <c r="B192"/>
      <c r="J192"/>
    </row>
    <row r="193" spans="2:10" ht="12.75">
      <c r="B193"/>
      <c r="J193"/>
    </row>
    <row r="194" spans="2:10" ht="12.75">
      <c r="B194"/>
      <c r="J194"/>
    </row>
    <row r="195" spans="2:10" ht="12.75">
      <c r="B195"/>
      <c r="J195"/>
    </row>
    <row r="196" spans="2:10" ht="12.75">
      <c r="B196"/>
      <c r="J196"/>
    </row>
    <row r="197" spans="2:10" ht="12.75">
      <c r="B197"/>
      <c r="J197"/>
    </row>
    <row r="198" spans="2:10" ht="12.75">
      <c r="B198"/>
      <c r="J198"/>
    </row>
    <row r="199" spans="2:10" ht="12.75">
      <c r="B199"/>
      <c r="J199"/>
    </row>
    <row r="200" spans="2:10" ht="12.75">
      <c r="B200"/>
      <c r="J200"/>
    </row>
    <row r="201" spans="2:10" ht="12.75">
      <c r="B201"/>
      <c r="J201"/>
    </row>
    <row r="202" spans="2:10" ht="12.75">
      <c r="B202"/>
      <c r="J202"/>
    </row>
    <row r="203" spans="2:10" ht="12.75">
      <c r="B203"/>
      <c r="J203"/>
    </row>
    <row r="204" spans="2:10" ht="12.75">
      <c r="B204"/>
      <c r="J204"/>
    </row>
    <row r="205" spans="2:10" ht="12.75">
      <c r="B205"/>
      <c r="J205"/>
    </row>
    <row r="206" spans="2:10" ht="12.75">
      <c r="B206"/>
      <c r="J206"/>
    </row>
    <row r="207" spans="2:10" ht="12.75">
      <c r="B207"/>
      <c r="J207"/>
    </row>
    <row r="208" spans="2:10" ht="12.75">
      <c r="B208"/>
      <c r="J208"/>
    </row>
    <row r="209" spans="2:10" ht="12.75">
      <c r="B209"/>
      <c r="J209"/>
    </row>
    <row r="210" spans="2:10" ht="12.75">
      <c r="B210"/>
      <c r="J210"/>
    </row>
  </sheetData>
  <sheetProtection/>
  <mergeCells count="18">
    <mergeCell ref="AB42:AD42"/>
    <mergeCell ref="AF42:AH42"/>
    <mergeCell ref="A43:D43"/>
    <mergeCell ref="T43:W43"/>
    <mergeCell ref="E42:G42"/>
    <mergeCell ref="I42:K42"/>
    <mergeCell ref="M42:O42"/>
    <mergeCell ref="Q42:S42"/>
    <mergeCell ref="X42:Z42"/>
    <mergeCell ref="AB6:AD6"/>
    <mergeCell ref="AF6:AH6"/>
    <mergeCell ref="E6:G6"/>
    <mergeCell ref="A7:D7"/>
    <mergeCell ref="I6:K6"/>
    <mergeCell ref="M6:O6"/>
    <mergeCell ref="Q6:S6"/>
    <mergeCell ref="X6:Z6"/>
    <mergeCell ref="T7:W7"/>
  </mergeCells>
  <printOptions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passero_b</dc:creator>
  <cp:keywords/>
  <dc:description/>
  <cp:lastModifiedBy>vendemia_m</cp:lastModifiedBy>
  <cp:lastPrinted>2011-09-30T15:54:52Z</cp:lastPrinted>
  <dcterms:created xsi:type="dcterms:W3CDTF">2011-09-30T15:05:10Z</dcterms:created>
  <dcterms:modified xsi:type="dcterms:W3CDTF">2011-11-28T20:58:47Z</dcterms:modified>
  <cp:category/>
  <cp:version/>
  <cp:contentType/>
  <cp:contentStatus/>
</cp:coreProperties>
</file>