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wsvprod2.blsedr.gov\blsrev\cex\"/>
    </mc:Choice>
  </mc:AlternateContent>
  <bookViews>
    <workbookView xWindow="0" yWindow="0" windowWidth="19200" windowHeight="7236"/>
  </bookViews>
  <sheets>
    <sheet name="2010-17 Comparable Categories" sheetId="1" r:id="rId1"/>
    <sheet name="Older Comparable Categories" sheetId="3" r:id="rId2"/>
  </sheets>
  <definedNames>
    <definedName name="_xlnm.Print_Area" localSheetId="0">'2010-17 Comparable Categories'!$A$1:$S$147</definedName>
    <definedName name="_xlnm.Print_Titles" localSheetId="0">'2010-17 Comparable Categories'!$1:$5</definedName>
    <definedName name="Z_5A90F39C_AD92_4CB8_A5F8_1977A0A62E63_.wvu.PrintArea" localSheetId="0" hidden="1">'2010-17 Comparable Categories'!$A$1:$O$76</definedName>
  </definedNames>
  <calcPr calcId="152511"/>
</workbook>
</file>

<file path=xl/calcChain.xml><?xml version="1.0" encoding="utf-8"?>
<calcChain xmlns="http://schemas.openxmlformats.org/spreadsheetml/2006/main">
  <c r="I6" i="3" l="1"/>
  <c r="E6" i="3"/>
  <c r="Q80" i="1"/>
  <c r="M80" i="1"/>
  <c r="I80" i="1"/>
  <c r="E80" i="1"/>
  <c r="Q9" i="1"/>
  <c r="M9" i="1"/>
  <c r="M6" i="3" l="1"/>
  <c r="G17" i="1" l="1"/>
  <c r="K17" i="1"/>
  <c r="O17" i="1"/>
  <c r="S17" i="1"/>
  <c r="S45" i="1"/>
  <c r="G140" i="1"/>
  <c r="G97" i="1"/>
  <c r="G98" i="1"/>
  <c r="G99" i="1"/>
  <c r="G100" i="1"/>
  <c r="G101" i="1"/>
  <c r="G102" i="1"/>
  <c r="G103" i="1"/>
  <c r="G104" i="1"/>
  <c r="G96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2" i="1"/>
  <c r="G59" i="1"/>
  <c r="F60" i="1"/>
  <c r="F61" i="1" s="1"/>
  <c r="E60" i="1"/>
  <c r="E61" i="1" s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43" i="1"/>
  <c r="G39" i="1"/>
  <c r="G40" i="1"/>
  <c r="G38" i="1"/>
  <c r="G35" i="1"/>
  <c r="F36" i="1"/>
  <c r="F37" i="1" s="1"/>
  <c r="E36" i="1"/>
  <c r="F15" i="1"/>
  <c r="E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G9" i="1"/>
  <c r="G36" i="1" l="1"/>
  <c r="F10" i="1"/>
  <c r="F12" i="1" s="1"/>
  <c r="F16" i="1"/>
  <c r="G15" i="1"/>
  <c r="E16" i="1"/>
  <c r="F11" i="1"/>
  <c r="E37" i="1"/>
  <c r="G60" i="1"/>
  <c r="E10" i="1"/>
  <c r="E12" i="1" s="1"/>
  <c r="I9" i="1"/>
  <c r="K9" i="1" s="1"/>
  <c r="O9" i="1"/>
  <c r="S9" i="1"/>
  <c r="K14" i="1"/>
  <c r="O14" i="1"/>
  <c r="S14" i="1"/>
  <c r="I15" i="1"/>
  <c r="J15" i="1"/>
  <c r="J16" i="1" s="1"/>
  <c r="M15" i="1"/>
  <c r="M16" i="1" s="1"/>
  <c r="N15" i="1"/>
  <c r="N16" i="1" s="1"/>
  <c r="Q15" i="1"/>
  <c r="R15" i="1"/>
  <c r="R16" i="1" s="1"/>
  <c r="K18" i="1"/>
  <c r="O18" i="1"/>
  <c r="S18" i="1"/>
  <c r="K19" i="1"/>
  <c r="O19" i="1"/>
  <c r="S19" i="1"/>
  <c r="K20" i="1"/>
  <c r="O20" i="1"/>
  <c r="S20" i="1"/>
  <c r="K21" i="1"/>
  <c r="O21" i="1"/>
  <c r="S21" i="1"/>
  <c r="K22" i="1"/>
  <c r="O22" i="1"/>
  <c r="S22" i="1"/>
  <c r="K23" i="1"/>
  <c r="O23" i="1"/>
  <c r="S23" i="1"/>
  <c r="K24" i="1"/>
  <c r="O24" i="1"/>
  <c r="S24" i="1"/>
  <c r="K25" i="1"/>
  <c r="O25" i="1"/>
  <c r="S25" i="1"/>
  <c r="K26" i="1"/>
  <c r="O26" i="1"/>
  <c r="S26" i="1"/>
  <c r="K27" i="1"/>
  <c r="O27" i="1"/>
  <c r="S27" i="1"/>
  <c r="K28" i="1"/>
  <c r="O28" i="1"/>
  <c r="S28" i="1"/>
  <c r="K29" i="1"/>
  <c r="O29" i="1"/>
  <c r="S29" i="1"/>
  <c r="K30" i="1"/>
  <c r="O30" i="1"/>
  <c r="S30" i="1"/>
  <c r="K31" i="1"/>
  <c r="O31" i="1"/>
  <c r="S31" i="1"/>
  <c r="K32" i="1"/>
  <c r="O32" i="1"/>
  <c r="S32" i="1"/>
  <c r="K33" i="1"/>
  <c r="O33" i="1"/>
  <c r="S33" i="1"/>
  <c r="K35" i="1"/>
  <c r="O35" i="1"/>
  <c r="S35" i="1"/>
  <c r="I36" i="1"/>
  <c r="I37" i="1" s="1"/>
  <c r="J36" i="1"/>
  <c r="M36" i="1"/>
  <c r="N36" i="1"/>
  <c r="Q36" i="1"/>
  <c r="R36" i="1"/>
  <c r="R37" i="1" s="1"/>
  <c r="M37" i="1"/>
  <c r="K38" i="1"/>
  <c r="O38" i="1"/>
  <c r="S38" i="1"/>
  <c r="K39" i="1"/>
  <c r="O39" i="1"/>
  <c r="S39" i="1"/>
  <c r="K40" i="1"/>
  <c r="O40" i="1"/>
  <c r="S40" i="1"/>
  <c r="K43" i="1"/>
  <c r="O43" i="1"/>
  <c r="S43" i="1"/>
  <c r="K44" i="1"/>
  <c r="O44" i="1"/>
  <c r="S44" i="1"/>
  <c r="K45" i="1"/>
  <c r="O45" i="1"/>
  <c r="K46" i="1"/>
  <c r="O46" i="1"/>
  <c r="S46" i="1"/>
  <c r="K47" i="1"/>
  <c r="O47" i="1"/>
  <c r="S47" i="1"/>
  <c r="K48" i="1"/>
  <c r="O48" i="1"/>
  <c r="S48" i="1"/>
  <c r="K49" i="1"/>
  <c r="O49" i="1"/>
  <c r="S49" i="1"/>
  <c r="K50" i="1"/>
  <c r="O50" i="1"/>
  <c r="S50" i="1"/>
  <c r="K51" i="1"/>
  <c r="O51" i="1"/>
  <c r="S51" i="1"/>
  <c r="K52" i="1"/>
  <c r="O52" i="1"/>
  <c r="S52" i="1"/>
  <c r="K53" i="1"/>
  <c r="O53" i="1"/>
  <c r="S53" i="1"/>
  <c r="K54" i="1"/>
  <c r="O54" i="1"/>
  <c r="S54" i="1"/>
  <c r="K55" i="1"/>
  <c r="O55" i="1"/>
  <c r="S55" i="1"/>
  <c r="K56" i="1"/>
  <c r="O56" i="1"/>
  <c r="S56" i="1"/>
  <c r="K57" i="1"/>
  <c r="O57" i="1"/>
  <c r="S57" i="1"/>
  <c r="K59" i="1"/>
  <c r="O59" i="1"/>
  <c r="S59" i="1"/>
  <c r="I60" i="1"/>
  <c r="I61" i="1" s="1"/>
  <c r="J60" i="1"/>
  <c r="M60" i="1"/>
  <c r="N60" i="1"/>
  <c r="N61" i="1" s="1"/>
  <c r="Q60" i="1"/>
  <c r="Q61" i="1" s="1"/>
  <c r="R60" i="1"/>
  <c r="R61" i="1" s="1"/>
  <c r="M61" i="1"/>
  <c r="K62" i="1"/>
  <c r="O62" i="1"/>
  <c r="S62" i="1"/>
  <c r="K63" i="1"/>
  <c r="O63" i="1"/>
  <c r="S63" i="1"/>
  <c r="K64" i="1"/>
  <c r="O64" i="1"/>
  <c r="S64" i="1"/>
  <c r="K65" i="1"/>
  <c r="O65" i="1"/>
  <c r="S65" i="1"/>
  <c r="K66" i="1"/>
  <c r="O66" i="1"/>
  <c r="S66" i="1"/>
  <c r="K67" i="1"/>
  <c r="O67" i="1"/>
  <c r="S67" i="1"/>
  <c r="K68" i="1"/>
  <c r="O68" i="1"/>
  <c r="S68" i="1"/>
  <c r="K69" i="1"/>
  <c r="O69" i="1"/>
  <c r="S69" i="1"/>
  <c r="K70" i="1"/>
  <c r="O70" i="1"/>
  <c r="S70" i="1"/>
  <c r="K71" i="1"/>
  <c r="O71" i="1"/>
  <c r="S71" i="1"/>
  <c r="K72" i="1"/>
  <c r="O72" i="1"/>
  <c r="S72" i="1"/>
  <c r="K73" i="1"/>
  <c r="O73" i="1"/>
  <c r="S73" i="1"/>
  <c r="K74" i="1"/>
  <c r="O74" i="1"/>
  <c r="S74" i="1"/>
  <c r="K75" i="1"/>
  <c r="O75" i="1"/>
  <c r="S75" i="1"/>
  <c r="K76" i="1"/>
  <c r="O76" i="1"/>
  <c r="S76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F131" i="1"/>
  <c r="F132" i="1" s="1"/>
  <c r="E131" i="1"/>
  <c r="E132" i="1" s="1"/>
  <c r="G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1" i="1"/>
  <c r="G110" i="1"/>
  <c r="G109" i="1"/>
  <c r="F107" i="1"/>
  <c r="F108" i="1" s="1"/>
  <c r="E107" i="1"/>
  <c r="E108" i="1" s="1"/>
  <c r="G106" i="1"/>
  <c r="G95" i="1"/>
  <c r="G94" i="1"/>
  <c r="G93" i="1"/>
  <c r="G92" i="1"/>
  <c r="G91" i="1"/>
  <c r="G90" i="1"/>
  <c r="G89" i="1"/>
  <c r="G88" i="1"/>
  <c r="F86" i="1"/>
  <c r="F87" i="1" s="1"/>
  <c r="E86" i="1"/>
  <c r="E87" i="1" s="1"/>
  <c r="G85" i="1"/>
  <c r="G80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J131" i="1"/>
  <c r="J132" i="1" s="1"/>
  <c r="I131" i="1"/>
  <c r="I132" i="1" s="1"/>
  <c r="K130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1" i="1"/>
  <c r="K110" i="1"/>
  <c r="K109" i="1"/>
  <c r="J107" i="1"/>
  <c r="J108" i="1" s="1"/>
  <c r="I107" i="1"/>
  <c r="I108" i="1" s="1"/>
  <c r="K106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J86" i="1"/>
  <c r="J87" i="1" s="1"/>
  <c r="I86" i="1"/>
  <c r="K85" i="1"/>
  <c r="K80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N131" i="1"/>
  <c r="N132" i="1" s="1"/>
  <c r="M131" i="1"/>
  <c r="M132" i="1" s="1"/>
  <c r="O130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1" i="1"/>
  <c r="O110" i="1"/>
  <c r="O109" i="1"/>
  <c r="N107" i="1"/>
  <c r="N108" i="1" s="1"/>
  <c r="M107" i="1"/>
  <c r="M108" i="1" s="1"/>
  <c r="O10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N86" i="1"/>
  <c r="M86" i="1"/>
  <c r="M87" i="1" s="1"/>
  <c r="O85" i="1"/>
  <c r="O80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R131" i="1"/>
  <c r="R132" i="1" s="1"/>
  <c r="Q131" i="1"/>
  <c r="Q132" i="1" s="1"/>
  <c r="S130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1" i="1"/>
  <c r="S110" i="1"/>
  <c r="S109" i="1"/>
  <c r="R107" i="1"/>
  <c r="R108" i="1" s="1"/>
  <c r="Q107" i="1"/>
  <c r="Q108" i="1" s="1"/>
  <c r="S106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R86" i="1"/>
  <c r="R87" i="1" s="1"/>
  <c r="Q86" i="1"/>
  <c r="Q87" i="1" s="1"/>
  <c r="S85" i="1"/>
  <c r="S80" i="1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F57" i="3"/>
  <c r="F58" i="3" s="1"/>
  <c r="E57" i="3"/>
  <c r="E58" i="3" s="1"/>
  <c r="G56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7" i="3"/>
  <c r="G36" i="3"/>
  <c r="G35" i="3"/>
  <c r="E34" i="3"/>
  <c r="G33" i="3"/>
  <c r="F33" i="3"/>
  <c r="F34" i="3" s="1"/>
  <c r="E33" i="3"/>
  <c r="G32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13" i="3"/>
  <c r="F12" i="3"/>
  <c r="F13" i="3" s="1"/>
  <c r="E12" i="3"/>
  <c r="G11" i="3"/>
  <c r="E7" i="3"/>
  <c r="E8" i="3" s="1"/>
  <c r="G6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J58" i="3"/>
  <c r="J57" i="3"/>
  <c r="K57" i="3" s="1"/>
  <c r="I57" i="3"/>
  <c r="I58" i="3" s="1"/>
  <c r="K56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7" i="3"/>
  <c r="K36" i="3"/>
  <c r="K35" i="3"/>
  <c r="J34" i="3"/>
  <c r="J33" i="3"/>
  <c r="I33" i="3"/>
  <c r="I34" i="3" s="1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J13" i="3"/>
  <c r="I13" i="3"/>
  <c r="J12" i="3"/>
  <c r="I12" i="3"/>
  <c r="K11" i="3"/>
  <c r="J8" i="3"/>
  <c r="J7" i="3"/>
  <c r="J9" i="3" s="1"/>
  <c r="K6" i="3"/>
  <c r="O6" i="3"/>
  <c r="O11" i="3"/>
  <c r="M12" i="3"/>
  <c r="O12" i="3" s="1"/>
  <c r="N12" i="3"/>
  <c r="N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2" i="3"/>
  <c r="M33" i="3"/>
  <c r="M34" i="3" s="1"/>
  <c r="N33" i="3"/>
  <c r="O33" i="3" s="1"/>
  <c r="O35" i="3"/>
  <c r="O36" i="3"/>
  <c r="O37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6" i="3"/>
  <c r="M57" i="3"/>
  <c r="M58" i="3" s="1"/>
  <c r="N57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S36" i="1" l="1"/>
  <c r="G12" i="1"/>
  <c r="F81" i="1"/>
  <c r="F82" i="1" s="1"/>
  <c r="J81" i="1"/>
  <c r="S107" i="1"/>
  <c r="S131" i="1"/>
  <c r="K60" i="1"/>
  <c r="K36" i="1"/>
  <c r="O57" i="3"/>
  <c r="K33" i="3"/>
  <c r="I7" i="3"/>
  <c r="I8" i="3" s="1"/>
  <c r="K12" i="3"/>
  <c r="G57" i="3"/>
  <c r="E9" i="3"/>
  <c r="G9" i="3" s="1"/>
  <c r="Q81" i="1"/>
  <c r="O131" i="1"/>
  <c r="M81" i="1"/>
  <c r="M83" i="1" s="1"/>
  <c r="O107" i="1"/>
  <c r="O86" i="1"/>
  <c r="K131" i="1"/>
  <c r="I81" i="1"/>
  <c r="K107" i="1"/>
  <c r="I87" i="1"/>
  <c r="K86" i="1"/>
  <c r="O60" i="1"/>
  <c r="S60" i="1"/>
  <c r="Q37" i="1"/>
  <c r="N10" i="1"/>
  <c r="N11" i="1" s="1"/>
  <c r="N37" i="1"/>
  <c r="O36" i="1"/>
  <c r="Q10" i="1"/>
  <c r="Q12" i="1" s="1"/>
  <c r="K15" i="1"/>
  <c r="G10" i="1"/>
  <c r="E11" i="1"/>
  <c r="M10" i="1"/>
  <c r="M12" i="1" s="1"/>
  <c r="O15" i="1"/>
  <c r="I16" i="1"/>
  <c r="G86" i="1"/>
  <c r="I10" i="1"/>
  <c r="I12" i="1" s="1"/>
  <c r="J10" i="1"/>
  <c r="Q16" i="1"/>
  <c r="S15" i="1"/>
  <c r="R10" i="1"/>
  <c r="J61" i="1"/>
  <c r="J37" i="1"/>
  <c r="F83" i="1"/>
  <c r="G107" i="1"/>
  <c r="G131" i="1"/>
  <c r="E81" i="1"/>
  <c r="N81" i="1"/>
  <c r="N87" i="1"/>
  <c r="S86" i="1"/>
  <c r="R81" i="1"/>
  <c r="F7" i="3"/>
  <c r="G12" i="3"/>
  <c r="N7" i="3"/>
  <c r="N58" i="3"/>
  <c r="N34" i="3"/>
  <c r="M13" i="3"/>
  <c r="M7" i="3"/>
  <c r="N12" i="1" l="1"/>
  <c r="K81" i="1"/>
  <c r="J83" i="1"/>
  <c r="J82" i="1"/>
  <c r="K7" i="3"/>
  <c r="I9" i="3"/>
  <c r="K9" i="3" s="1"/>
  <c r="Q83" i="1"/>
  <c r="Q82" i="1"/>
  <c r="M82" i="1"/>
  <c r="I82" i="1"/>
  <c r="I83" i="1"/>
  <c r="K83" i="1" s="1"/>
  <c r="Q11" i="1"/>
  <c r="O10" i="1"/>
  <c r="M11" i="1"/>
  <c r="I11" i="1"/>
  <c r="K10" i="1"/>
  <c r="J11" i="1"/>
  <c r="J12" i="1"/>
  <c r="K12" i="1" s="1"/>
  <c r="R11" i="1"/>
  <c r="R12" i="1"/>
  <c r="S12" i="1" s="1"/>
  <c r="S10" i="1"/>
  <c r="O12" i="1"/>
  <c r="E82" i="1"/>
  <c r="E83" i="1"/>
  <c r="G83" i="1" s="1"/>
  <c r="G81" i="1"/>
  <c r="N83" i="1"/>
  <c r="O83" i="1" s="1"/>
  <c r="O81" i="1"/>
  <c r="N82" i="1"/>
  <c r="R82" i="1"/>
  <c r="R83" i="1"/>
  <c r="S81" i="1"/>
  <c r="F8" i="3"/>
  <c r="G7" i="3"/>
  <c r="M8" i="3"/>
  <c r="M9" i="3"/>
  <c r="O7" i="3"/>
  <c r="N9" i="3"/>
  <c r="N8" i="3"/>
  <c r="S83" i="1" l="1"/>
  <c r="O9" i="3"/>
</calcChain>
</file>

<file path=xl/sharedStrings.xml><?xml version="1.0" encoding="utf-8"?>
<sst xmlns="http://schemas.openxmlformats.org/spreadsheetml/2006/main" count="280" uniqueCount="77">
  <si>
    <t xml:space="preserve">     Household maintenance</t>
  </si>
  <si>
    <t xml:space="preserve">     Child care</t>
  </si>
  <si>
    <t xml:space="preserve">     Repair and hire of footwear</t>
  </si>
  <si>
    <t xml:space="preserve">     Personal care services</t>
  </si>
  <si>
    <t xml:space="preserve">     Funeral and burial services</t>
  </si>
  <si>
    <t xml:space="preserve">     Accounting and other business services</t>
  </si>
  <si>
    <t xml:space="preserve">     Communication</t>
  </si>
  <si>
    <t xml:space="preserve">     Food supplied to civilians</t>
  </si>
  <si>
    <t xml:space="preserve">     Purchased meals and beverages</t>
  </si>
  <si>
    <t xml:space="preserve">     Veterinary and other services for pets</t>
  </si>
  <si>
    <t xml:space="preserve">     Gambling</t>
  </si>
  <si>
    <t xml:space="preserve">     Other motor vehicle services</t>
  </si>
  <si>
    <t xml:space="preserve">     Imputed rental of owner-occupied nonfarm housing</t>
  </si>
  <si>
    <t xml:space="preserve">     Rent and utilities</t>
  </si>
  <si>
    <t xml:space="preserve">Ratio of comparable services to total services </t>
  </si>
  <si>
    <t>Comparable services</t>
  </si>
  <si>
    <t>Total services</t>
  </si>
  <si>
    <t xml:space="preserve">   Services - household consumption expenditures</t>
  </si>
  <si>
    <t xml:space="preserve">     Newspapers and periodicals</t>
  </si>
  <si>
    <t xml:space="preserve">     Tobacco</t>
  </si>
  <si>
    <t xml:space="preserve">     Personal care products</t>
  </si>
  <si>
    <t xml:space="preserve">     Sewing items</t>
  </si>
  <si>
    <t xml:space="preserve">     Household linens</t>
  </si>
  <si>
    <t xml:space="preserve">     Household paper products</t>
  </si>
  <si>
    <t xml:space="preserve">     Household cleaning products</t>
  </si>
  <si>
    <t xml:space="preserve">     Film and photographic supplies</t>
  </si>
  <si>
    <t xml:space="preserve">     Pets and related products</t>
  </si>
  <si>
    <t xml:space="preserve">     Gasoline and other energy goods</t>
  </si>
  <si>
    <t xml:space="preserve">     Shoes and other footwear</t>
  </si>
  <si>
    <t xml:space="preserve">     Clothing materials</t>
  </si>
  <si>
    <t xml:space="preserve">     Men's and boys' clothing </t>
  </si>
  <si>
    <t xml:space="preserve">     Women's and girls' clothing</t>
  </si>
  <si>
    <t xml:space="preserve">     Alcoholic beverages purchased for off-premises consumption</t>
  </si>
  <si>
    <t xml:space="preserve">     Nonalcoholic beverages purchased for off-premises consumption</t>
  </si>
  <si>
    <t xml:space="preserve">     Food purchased for off-premises consumption</t>
  </si>
  <si>
    <t xml:space="preserve">Ratio of comparable nondurables to total nondurables </t>
  </si>
  <si>
    <t>Comparable nondurable goods</t>
  </si>
  <si>
    <t>Total nondurable goods</t>
  </si>
  <si>
    <r>
      <t xml:space="preserve">   </t>
    </r>
    <r>
      <rPr>
        <b/>
        <sz val="8"/>
        <rFont val="Arial"/>
        <family val="2"/>
      </rPr>
      <t>Nondurable goods</t>
    </r>
  </si>
  <si>
    <t xml:space="preserve">     Telephone and facsimile equipment</t>
  </si>
  <si>
    <t xml:space="preserve">     Jewelry and watches</t>
  </si>
  <si>
    <t xml:space="preserve">     Musical instruments</t>
  </si>
  <si>
    <t xml:space="preserve">     Recreational books</t>
  </si>
  <si>
    <t xml:space="preserve">     Other recreational vehicles</t>
  </si>
  <si>
    <t xml:space="preserve">     Pleasure boats</t>
  </si>
  <si>
    <t xml:space="preserve">     Bicycles and accessories</t>
  </si>
  <si>
    <t xml:space="preserve">     Sporting equipment, supplies, guns, and ammunition</t>
  </si>
  <si>
    <t xml:space="preserve">     Photographic equipment</t>
  </si>
  <si>
    <t xml:space="preserve">     Audio equipment</t>
  </si>
  <si>
    <t xml:space="preserve">     Televisions</t>
  </si>
  <si>
    <t xml:space="preserve">     Outdoor equipment and supplies</t>
  </si>
  <si>
    <t xml:space="preserve">     Glassware, tableware, and household utensils</t>
  </si>
  <si>
    <t xml:space="preserve">     Household appliances</t>
  </si>
  <si>
    <t xml:space="preserve">     Furniture and furnishings</t>
  </si>
  <si>
    <t xml:space="preserve">Ratio of comparable durables to total durables </t>
  </si>
  <si>
    <t>Comparable durable goods</t>
  </si>
  <si>
    <t>Total durable goods</t>
  </si>
  <si>
    <r>
      <t xml:space="preserve">   </t>
    </r>
    <r>
      <rPr>
        <b/>
        <sz val="8"/>
        <rFont val="Arial"/>
        <family val="2"/>
      </rPr>
      <t>Durable goods</t>
    </r>
  </si>
  <si>
    <t>Comparable items (adjusted for population)</t>
  </si>
  <si>
    <t xml:space="preserve">Ratio of comparable items to total </t>
  </si>
  <si>
    <t>Comparable items</t>
  </si>
  <si>
    <t>Total</t>
  </si>
  <si>
    <t>Total durables, nondurables, and services</t>
  </si>
  <si>
    <t>CE-to-PCE ratio</t>
  </si>
  <si>
    <t>CE</t>
  </si>
  <si>
    <t>PCE</t>
  </si>
  <si>
    <t>PCE category</t>
  </si>
  <si>
    <t>[In millions of dollars]</t>
  </si>
  <si>
    <t xml:space="preserve">Table 1.  Summary comparison of aggregate Consumer Expenditures (CE) and Personal Consumption Expenditures (PCE), </t>
  </si>
  <si>
    <t xml:space="preserve">     Motor vehicles and parts</t>
  </si>
  <si>
    <t xml:space="preserve">     Personal computers and peripheral equipment</t>
  </si>
  <si>
    <t xml:space="preserve">     Pharmaceutical products</t>
  </si>
  <si>
    <t xml:space="preserve">     Audio-video, photographic, and information processing
      equipment services</t>
  </si>
  <si>
    <t xml:space="preserve">               based on 2007 Benchmark and restricted to the most comparable categories on the basis of concepts involved </t>
  </si>
  <si>
    <t>Tabulated By: Taylor J. Wilson - 202-691-6550 - wilson.taylor@bls.gov</t>
  </si>
  <si>
    <t>Table 2.  Summary comparison of aggregate Consumer Expenditures (CE) and Personal Consumption Expenditures (PCE) - Older Years</t>
  </si>
  <si>
    <t xml:space="preserve">               and comprehensiveness, 2010-17  (Preliminary) - PCE values as of 9/28/18 - Tabulated 9/28/18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</si>
</sst>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.00"/>
    <numFmt numFmtId="166" formatCode="&quot;$&quot;#,##0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Alignme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/>
    <xf numFmtId="3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vertical="top" wrapText="1"/>
    </xf>
    <xf numFmtId="0" fontId="1" fillId="0" borderId="0" xfId="0" applyFont="1" applyBorder="1"/>
    <xf numFmtId="164" fontId="2" fillId="0" borderId="0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/>
    <xf numFmtId="164" fontId="2" fillId="0" borderId="0" xfId="0" applyNumberFormat="1" applyFont="1" applyAlignment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/>
    <xf numFmtId="3" fontId="2" fillId="0" borderId="0" xfId="0" applyNumberFormat="1" applyFont="1" applyBorder="1"/>
    <xf numFmtId="3" fontId="2" fillId="0" borderId="0" xfId="0" applyNumberFormat="1" applyFont="1" applyFill="1" applyBorder="1"/>
    <xf numFmtId="165" fontId="2" fillId="0" borderId="0" xfId="0" applyNumberFormat="1" applyFont="1"/>
    <xf numFmtId="165" fontId="2" fillId="0" borderId="1" xfId="0" applyNumberFormat="1" applyFont="1" applyBorder="1"/>
    <xf numFmtId="165" fontId="0" fillId="0" borderId="0" xfId="0" applyNumberFormat="1"/>
    <xf numFmtId="165" fontId="2" fillId="0" borderId="0" xfId="0" applyNumberFormat="1" applyFont="1" applyBorder="1" applyAlignment="1">
      <alignment horizontal="right" wrapText="1"/>
    </xf>
    <xf numFmtId="166" fontId="2" fillId="0" borderId="0" xfId="0" applyNumberFormat="1" applyFont="1"/>
    <xf numFmtId="165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/>
    <xf numFmtId="166" fontId="2" fillId="0" borderId="0" xfId="0" applyNumberFormat="1" applyFont="1" applyAlignment="1"/>
    <xf numFmtId="166" fontId="2" fillId="0" borderId="0" xfId="0" applyNumberFormat="1" applyFont="1" applyBorder="1" applyAlignment="1">
      <alignment horizontal="right" wrapText="1"/>
    </xf>
    <xf numFmtId="6" fontId="2" fillId="0" borderId="0" xfId="0" applyNumberFormat="1" applyFont="1" applyAlignment="1">
      <alignment horizontal="right" wrapText="1"/>
    </xf>
    <xf numFmtId="0" fontId="0" fillId="0" borderId="0" xfId="0" applyAlignment="1"/>
    <xf numFmtId="0" fontId="0" fillId="0" borderId="0" xfId="0" applyBorder="1" applyAlignment="1"/>
    <xf numFmtId="165" fontId="0" fillId="0" borderId="0" xfId="0" applyNumberFormat="1" applyBorder="1"/>
    <xf numFmtId="3" fontId="0" fillId="0" borderId="0" xfId="0" applyNumberFormat="1"/>
    <xf numFmtId="3" fontId="1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/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2"/>
  <sheetViews>
    <sheetView tabSelected="1" zoomScaleNormal="100" workbookViewId="0">
      <selection activeCell="X124" sqref="X124"/>
    </sheetView>
  </sheetViews>
  <sheetFormatPr defaultRowHeight="13.2" x14ac:dyDescent="0.25"/>
  <cols>
    <col min="1" max="1" width="5.44140625" customWidth="1"/>
    <col min="2" max="2" width="2.5546875" style="3" customWidth="1"/>
    <col min="3" max="3" width="46" customWidth="1"/>
    <col min="4" max="4" width="2.6640625" customWidth="1"/>
    <col min="5" max="5" width="10" customWidth="1"/>
    <col min="6" max="6" width="10" style="2" customWidth="1"/>
    <col min="7" max="7" width="6.33203125" customWidth="1"/>
    <col min="8" max="8" width="1.6640625" customWidth="1"/>
    <col min="9" max="10" width="10" customWidth="1"/>
    <col min="11" max="11" width="6.33203125" customWidth="1"/>
    <col min="12" max="12" width="1.6640625" customWidth="1"/>
    <col min="13" max="13" width="10" customWidth="1"/>
    <col min="14" max="14" width="10" style="2" customWidth="1"/>
    <col min="15" max="15" width="6.33203125" style="1" customWidth="1"/>
    <col min="16" max="16" width="1.6640625" customWidth="1"/>
    <col min="17" max="18" width="10" customWidth="1"/>
    <col min="19" max="19" width="6.33203125" customWidth="1"/>
    <col min="20" max="20" width="1.6640625" customWidth="1"/>
    <col min="21" max="22" width="10" customWidth="1"/>
    <col min="23" max="23" width="6.33203125" customWidth="1"/>
    <col min="24" max="24" width="1.6640625" customWidth="1"/>
    <col min="28" max="28" width="1.6640625" customWidth="1"/>
  </cols>
  <sheetData>
    <row r="1" spans="1:34" x14ac:dyDescent="0.25">
      <c r="A1" s="51" t="s">
        <v>68</v>
      </c>
      <c r="B1" s="50"/>
      <c r="C1" s="49"/>
      <c r="D1" s="49"/>
      <c r="E1" s="49"/>
      <c r="F1" s="49"/>
      <c r="G1" s="49"/>
      <c r="H1" s="49"/>
      <c r="I1" s="48"/>
      <c r="J1" s="48"/>
      <c r="K1" s="48"/>
      <c r="L1" s="9"/>
      <c r="M1" s="48"/>
      <c r="N1" s="48"/>
      <c r="O1" s="52"/>
      <c r="Q1" s="48"/>
      <c r="R1" s="48"/>
      <c r="S1" s="48"/>
      <c r="U1" s="48"/>
      <c r="V1" s="48"/>
      <c r="W1" s="48"/>
    </row>
    <row r="2" spans="1:34" x14ac:dyDescent="0.25">
      <c r="A2" s="51" t="s">
        <v>73</v>
      </c>
      <c r="B2" s="50"/>
      <c r="C2" s="49"/>
      <c r="D2" s="49"/>
      <c r="E2" s="49"/>
      <c r="F2" s="49"/>
      <c r="G2" s="49"/>
      <c r="H2" s="49"/>
      <c r="I2" s="48"/>
      <c r="J2" s="48"/>
      <c r="K2" s="48"/>
      <c r="L2" s="9"/>
      <c r="M2" s="48"/>
      <c r="N2" s="48"/>
      <c r="O2" s="52"/>
      <c r="Q2" s="48"/>
      <c r="R2" s="48"/>
      <c r="S2" s="48"/>
      <c r="U2" s="48"/>
      <c r="V2" s="48"/>
      <c r="W2" s="48"/>
    </row>
    <row r="3" spans="1:34" x14ac:dyDescent="0.25">
      <c r="A3" s="51" t="s">
        <v>76</v>
      </c>
      <c r="B3" s="50"/>
      <c r="C3" s="49"/>
      <c r="D3" s="49"/>
      <c r="E3" s="49"/>
      <c r="F3" s="49"/>
      <c r="G3" s="49"/>
      <c r="H3" s="49"/>
      <c r="I3" s="48"/>
      <c r="J3" s="48"/>
      <c r="K3" s="48"/>
      <c r="L3" s="9"/>
      <c r="M3" s="48"/>
      <c r="N3" s="48"/>
      <c r="O3" s="52"/>
      <c r="Q3" s="48"/>
      <c r="R3" s="48"/>
      <c r="S3" s="48"/>
      <c r="U3" s="48"/>
      <c r="V3" s="48"/>
      <c r="W3" s="48"/>
    </row>
    <row r="4" spans="1:34" x14ac:dyDescent="0.25">
      <c r="A4" s="51"/>
      <c r="B4" s="50"/>
      <c r="C4" s="51" t="s">
        <v>74</v>
      </c>
      <c r="D4" s="49"/>
      <c r="E4" s="49"/>
      <c r="F4" s="49"/>
      <c r="G4" s="49"/>
      <c r="H4" s="49"/>
      <c r="I4" s="48"/>
      <c r="J4" s="48"/>
      <c r="K4" s="48"/>
      <c r="L4" s="9"/>
      <c r="M4" s="10"/>
      <c r="N4" s="10"/>
      <c r="O4" s="44"/>
      <c r="P4" s="29"/>
      <c r="Q4" s="10"/>
      <c r="R4" s="10"/>
      <c r="S4" s="10"/>
      <c r="T4" s="29"/>
      <c r="U4" s="10"/>
      <c r="V4" s="10"/>
      <c r="W4" s="10"/>
      <c r="X4" s="29"/>
      <c r="AB4" s="29"/>
      <c r="AC4" s="29"/>
      <c r="AD4" s="29"/>
      <c r="AE4" s="29"/>
      <c r="AF4" s="29"/>
      <c r="AG4" s="29"/>
      <c r="AH4" s="29"/>
    </row>
    <row r="5" spans="1:34" x14ac:dyDescent="0.25">
      <c r="A5" s="51" t="s">
        <v>67</v>
      </c>
      <c r="B5" s="50"/>
      <c r="C5" s="49"/>
      <c r="D5" s="49"/>
      <c r="E5" s="21"/>
      <c r="F5" s="23"/>
      <c r="G5" s="21"/>
      <c r="H5" s="49"/>
      <c r="I5" s="48"/>
      <c r="J5" s="48"/>
      <c r="K5" s="48"/>
      <c r="L5" s="23"/>
      <c r="M5" s="10"/>
      <c r="N5" s="10"/>
      <c r="O5" s="44"/>
      <c r="P5" s="23"/>
      <c r="Q5" s="10"/>
      <c r="R5" s="10"/>
      <c r="S5" s="10"/>
      <c r="T5" s="29"/>
      <c r="U5" s="10"/>
      <c r="V5" s="10"/>
      <c r="W5" s="10"/>
      <c r="X5" s="29"/>
      <c r="AB5" s="29"/>
      <c r="AC5" s="29"/>
      <c r="AD5" s="29"/>
      <c r="AE5" s="29"/>
      <c r="AF5" s="29"/>
      <c r="AG5" s="29"/>
      <c r="AH5" s="29"/>
    </row>
    <row r="6" spans="1:34" x14ac:dyDescent="0.25">
      <c r="A6" s="46"/>
      <c r="B6" s="47"/>
      <c r="C6" s="84"/>
      <c r="D6" s="46"/>
      <c r="F6" s="78">
        <v>2017</v>
      </c>
      <c r="G6" s="86"/>
      <c r="H6" s="53"/>
      <c r="I6" s="53"/>
      <c r="J6" s="78">
        <v>2016</v>
      </c>
      <c r="K6" s="82"/>
      <c r="L6" s="53"/>
      <c r="M6" s="85"/>
      <c r="N6" s="78">
        <v>2015</v>
      </c>
      <c r="O6" s="85"/>
      <c r="P6" s="46"/>
      <c r="Q6" s="85"/>
      <c r="R6" s="78">
        <v>2014</v>
      </c>
      <c r="S6" s="85"/>
      <c r="T6" s="53"/>
      <c r="X6" s="29"/>
      <c r="AB6" s="29"/>
      <c r="AC6" s="29"/>
      <c r="AD6" s="29"/>
      <c r="AE6" s="29"/>
      <c r="AF6" s="29"/>
      <c r="AG6" s="29"/>
      <c r="AH6" s="29"/>
    </row>
    <row r="7" spans="1:34" s="29" customFormat="1" ht="31.2" x14ac:dyDescent="0.25">
      <c r="A7" s="21"/>
      <c r="B7" s="83"/>
      <c r="C7" s="83" t="s">
        <v>66</v>
      </c>
      <c r="D7" s="83"/>
      <c r="E7" s="45" t="s">
        <v>65</v>
      </c>
      <c r="F7" s="77" t="s">
        <v>64</v>
      </c>
      <c r="G7" s="45" t="s">
        <v>63</v>
      </c>
      <c r="H7" s="77"/>
      <c r="I7" s="45" t="s">
        <v>65</v>
      </c>
      <c r="J7" s="77" t="s">
        <v>64</v>
      </c>
      <c r="K7" s="45" t="s">
        <v>63</v>
      </c>
      <c r="L7" s="77"/>
      <c r="M7" s="45" t="s">
        <v>65</v>
      </c>
      <c r="N7" s="77" t="s">
        <v>64</v>
      </c>
      <c r="O7" s="45" t="s">
        <v>63</v>
      </c>
      <c r="P7" s="77"/>
      <c r="Q7" s="45" t="s">
        <v>65</v>
      </c>
      <c r="R7" s="77" t="s">
        <v>64</v>
      </c>
      <c r="S7" s="45" t="s">
        <v>63</v>
      </c>
      <c r="T7" s="77"/>
    </row>
    <row r="8" spans="1:34" s="29" customFormat="1" x14ac:dyDescent="0.25">
      <c r="A8" s="18" t="s">
        <v>62</v>
      </c>
      <c r="B8" s="5"/>
      <c r="C8" s="39"/>
      <c r="D8" s="39"/>
      <c r="N8" s="9"/>
      <c r="P8" s="39"/>
      <c r="Q8" s="2"/>
      <c r="R8" s="2"/>
      <c r="S8" s="2"/>
      <c r="T8" s="39"/>
    </row>
    <row r="9" spans="1:34" x14ac:dyDescent="0.25">
      <c r="A9" s="10"/>
      <c r="B9" s="5"/>
      <c r="C9" s="19" t="s">
        <v>61</v>
      </c>
      <c r="D9" s="39"/>
      <c r="E9" s="63">
        <v>12918022</v>
      </c>
      <c r="F9" s="69">
        <v>7631599</v>
      </c>
      <c r="G9" s="59">
        <f>F9/E9</f>
        <v>0.59077148188786177</v>
      </c>
      <c r="I9" s="63">
        <f>SUM(I14,I35,I59)</f>
        <v>12374684</v>
      </c>
      <c r="J9" s="69">
        <v>7267037</v>
      </c>
      <c r="K9" s="59">
        <f>J9/I9</f>
        <v>0.5872503087755615</v>
      </c>
      <c r="M9" s="63">
        <f>SUM(M14,M35,M59)</f>
        <v>11927466</v>
      </c>
      <c r="N9" s="69">
        <v>7030785</v>
      </c>
      <c r="O9" s="59">
        <f>N9/M9</f>
        <v>0.58946175155728808</v>
      </c>
      <c r="Q9" s="63">
        <f>SUM(Q14,Q35,Q59)</f>
        <v>11457787</v>
      </c>
      <c r="R9" s="63">
        <v>6736704</v>
      </c>
      <c r="S9" s="59">
        <f>R9/Q9</f>
        <v>0.58795856477345931</v>
      </c>
      <c r="T9" s="39"/>
      <c r="U9" s="42"/>
      <c r="V9" s="42"/>
      <c r="W9" s="41"/>
      <c r="X9" s="29"/>
      <c r="AB9" s="29"/>
      <c r="AC9" s="29"/>
      <c r="AD9" s="29"/>
      <c r="AE9" s="29"/>
      <c r="AF9" s="29"/>
      <c r="AG9" s="29"/>
      <c r="AH9" s="29"/>
    </row>
    <row r="10" spans="1:34" x14ac:dyDescent="0.25">
      <c r="A10" s="10"/>
      <c r="B10" s="5"/>
      <c r="C10" s="19" t="s">
        <v>60</v>
      </c>
      <c r="D10" s="39"/>
      <c r="E10" s="25">
        <f>SUM(E15,E36,E60)</f>
        <v>7900534</v>
      </c>
      <c r="F10" s="25">
        <f>SUM(F15,F36,F60)</f>
        <v>5977463</v>
      </c>
      <c r="G10" s="59">
        <f>F10/E10</f>
        <v>0.75658974444005933</v>
      </c>
      <c r="I10" s="25">
        <f>SUM(I15,I36,I60)</f>
        <v>7615808</v>
      </c>
      <c r="J10" s="25">
        <f>SUM(J15,J36,J60)</f>
        <v>5678369</v>
      </c>
      <c r="K10" s="59">
        <f>J10/I10</f>
        <v>0.74560296162928474</v>
      </c>
      <c r="M10" s="25">
        <f>SUM(M15,M36,M60)</f>
        <v>7375113</v>
      </c>
      <c r="N10" s="25">
        <f>SUM(N15,N36,N60)</f>
        <v>5521696</v>
      </c>
      <c r="O10" s="59">
        <f>N10/M10</f>
        <v>0.74869307087226999</v>
      </c>
      <c r="Q10" s="25">
        <f>SUM(Q15,Q36,Q60)</f>
        <v>7138369</v>
      </c>
      <c r="R10" s="25">
        <f>SUM(R15,R36,R60)</f>
        <v>5316708</v>
      </c>
      <c r="S10" s="59">
        <f>R10/Q10</f>
        <v>0.7448071121008174</v>
      </c>
      <c r="T10" s="39"/>
      <c r="U10" s="40"/>
      <c r="V10" s="40"/>
      <c r="W10" s="37"/>
      <c r="X10" s="29"/>
      <c r="AB10" s="29"/>
      <c r="AC10" s="29"/>
      <c r="AD10" s="29"/>
      <c r="AE10" s="29"/>
      <c r="AF10" s="29"/>
      <c r="AG10" s="29"/>
      <c r="AH10" s="29"/>
    </row>
    <row r="11" spans="1:34" ht="12" customHeight="1" x14ac:dyDescent="0.25">
      <c r="A11" s="10"/>
      <c r="B11" s="5"/>
      <c r="C11" s="19" t="s">
        <v>59</v>
      </c>
      <c r="D11" s="39"/>
      <c r="E11" s="59">
        <f>E10/E9</f>
        <v>0.61159007160693801</v>
      </c>
      <c r="F11" s="59">
        <f>F10/F9</f>
        <v>0.78325171435239194</v>
      </c>
      <c r="G11" s="59"/>
      <c r="I11" s="59">
        <f>I10/I9</f>
        <v>0.61543454362147754</v>
      </c>
      <c r="J11" s="59">
        <f>J10/J9</f>
        <v>0.78138710453792926</v>
      </c>
      <c r="K11" s="59"/>
      <c r="M11" s="59">
        <f>M10/M9</f>
        <v>0.61833024717907392</v>
      </c>
      <c r="N11" s="59">
        <f>N10/N9</f>
        <v>0.78535981401792265</v>
      </c>
      <c r="O11" s="59"/>
      <c r="Q11" s="59">
        <f>Q10/Q9</f>
        <v>0.6230146362469472</v>
      </c>
      <c r="R11" s="59">
        <f>R10/R9</f>
        <v>0.7892150226579645</v>
      </c>
      <c r="S11" s="59"/>
      <c r="T11" s="39"/>
      <c r="U11" s="38"/>
      <c r="V11" s="38"/>
      <c r="W11" s="37"/>
      <c r="X11" s="29"/>
      <c r="AB11" s="29"/>
      <c r="AC11" s="29"/>
      <c r="AD11" s="29"/>
      <c r="AE11" s="29"/>
      <c r="AF11" s="29"/>
      <c r="AG11" s="29"/>
      <c r="AH11" s="29"/>
    </row>
    <row r="12" spans="1:34" s="21" customFormat="1" ht="12.75" customHeight="1" x14ac:dyDescent="0.25">
      <c r="A12" s="24"/>
      <c r="B12" s="22"/>
      <c r="C12" s="36" t="s">
        <v>58</v>
      </c>
      <c r="D12" s="35"/>
      <c r="E12" s="34">
        <f>E10*0.98</f>
        <v>7742523.3200000003</v>
      </c>
      <c r="F12" s="34">
        <f>F10</f>
        <v>5977463</v>
      </c>
      <c r="G12" s="60">
        <f>F12/E12</f>
        <v>0.77203035146944832</v>
      </c>
      <c r="I12" s="34">
        <f>I10*0.98</f>
        <v>7463491.8399999999</v>
      </c>
      <c r="J12" s="34">
        <f>J10</f>
        <v>5678369</v>
      </c>
      <c r="K12" s="60">
        <f t="shared" ref="K12" si="0">J12/I12</f>
        <v>0.76081934860131095</v>
      </c>
      <c r="M12" s="34">
        <f>M10*0.98</f>
        <v>7227610.7400000002</v>
      </c>
      <c r="N12" s="34">
        <f>N10</f>
        <v>5521696</v>
      </c>
      <c r="O12" s="60">
        <f t="shared" ref="O12" si="1">N12/M12</f>
        <v>0.76397252129823467</v>
      </c>
      <c r="Q12" s="34">
        <f>Q10*0.98</f>
        <v>6995601.6200000001</v>
      </c>
      <c r="R12" s="34">
        <f>R10</f>
        <v>5316708</v>
      </c>
      <c r="S12" s="60">
        <f t="shared" ref="S12" si="2">R12/Q12</f>
        <v>0.76000725724573204</v>
      </c>
      <c r="T12" s="35"/>
      <c r="U12" s="38"/>
      <c r="V12" s="38"/>
      <c r="W12" s="37"/>
      <c r="X12" s="29"/>
      <c r="Y12"/>
      <c r="Z12"/>
      <c r="AA12"/>
      <c r="AB12" s="29"/>
      <c r="AC12" s="29"/>
      <c r="AD12" s="29"/>
      <c r="AE12" s="29"/>
      <c r="AF12" s="29"/>
      <c r="AG12" s="29"/>
      <c r="AH12" s="29"/>
    </row>
    <row r="13" spans="1:34" x14ac:dyDescent="0.25">
      <c r="A13" s="31" t="s">
        <v>57</v>
      </c>
      <c r="B13" s="5"/>
      <c r="C13" s="14"/>
      <c r="D13" s="14"/>
      <c r="J13" s="2"/>
      <c r="O13"/>
      <c r="Q13" s="25"/>
      <c r="R13" s="25"/>
      <c r="S13" s="59"/>
      <c r="T13" s="14"/>
      <c r="U13" s="38"/>
      <c r="V13" s="38"/>
      <c r="W13" s="37"/>
      <c r="X13" s="29"/>
      <c r="AB13" s="29"/>
      <c r="AC13" s="29"/>
    </row>
    <row r="14" spans="1:34" x14ac:dyDescent="0.25">
      <c r="A14" s="14"/>
      <c r="B14" s="4"/>
      <c r="C14" s="19" t="s">
        <v>56</v>
      </c>
      <c r="D14" s="14"/>
      <c r="E14" s="65">
        <v>1406481</v>
      </c>
      <c r="F14" s="25">
        <v>910975</v>
      </c>
      <c r="G14" s="59">
        <f>F14/E14</f>
        <v>0.6476980492448885</v>
      </c>
      <c r="I14" s="65">
        <v>1346604</v>
      </c>
      <c r="J14" s="25">
        <v>820540</v>
      </c>
      <c r="K14" s="59">
        <f t="shared" ref="K14:K15" si="3">J14/I14</f>
        <v>0.60934023662487269</v>
      </c>
      <c r="M14" s="65">
        <v>1306566</v>
      </c>
      <c r="N14" s="25">
        <v>850951</v>
      </c>
      <c r="O14" s="59">
        <f t="shared" ref="O14:O15" si="4">N14/M14</f>
        <v>0.65128818597759319</v>
      </c>
      <c r="Q14" s="25">
        <v>1242357</v>
      </c>
      <c r="R14" s="25">
        <v>723864</v>
      </c>
      <c r="S14" s="59">
        <f t="shared" ref="S14:S15" si="5">R14/Q14</f>
        <v>0.58265377826180398</v>
      </c>
      <c r="T14" s="14"/>
      <c r="U14" s="38"/>
      <c r="V14" s="38"/>
      <c r="W14" s="37"/>
      <c r="X14" s="29"/>
      <c r="AB14" s="29"/>
      <c r="AC14" s="29"/>
    </row>
    <row r="15" spans="1:34" x14ac:dyDescent="0.25">
      <c r="A15" s="14"/>
      <c r="B15" s="4"/>
      <c r="C15" s="19" t="s">
        <v>55</v>
      </c>
      <c r="D15" s="14"/>
      <c r="E15" s="65">
        <f>SUM(E17:E33)</f>
        <v>1149883</v>
      </c>
      <c r="F15" s="65">
        <f>SUM(F17:F33)</f>
        <v>832611</v>
      </c>
      <c r="G15" s="59">
        <f>F15/E15</f>
        <v>0.7240832328158604</v>
      </c>
      <c r="I15" s="65">
        <f>SUM(I17:I33)</f>
        <v>1103863</v>
      </c>
      <c r="J15" s="65">
        <f>SUM(J17:J33)</f>
        <v>744038</v>
      </c>
      <c r="K15" s="59">
        <f t="shared" si="3"/>
        <v>0.67403110712108294</v>
      </c>
      <c r="M15" s="65">
        <f>SUM(M17:M33)</f>
        <v>1070624</v>
      </c>
      <c r="N15" s="65">
        <f>SUM(N17:N33)</f>
        <v>783394</v>
      </c>
      <c r="O15" s="59">
        <f t="shared" si="4"/>
        <v>0.73171720417251995</v>
      </c>
      <c r="Q15" s="25">
        <f>SUM(Q17:Q33)</f>
        <v>1013546</v>
      </c>
      <c r="R15" s="25">
        <f>SUM(R17:R33)</f>
        <v>663467</v>
      </c>
      <c r="S15" s="59">
        <f t="shared" si="5"/>
        <v>0.65459979122802514</v>
      </c>
      <c r="T15" s="14"/>
      <c r="U15" s="38"/>
      <c r="V15" s="38"/>
      <c r="W15" s="37"/>
      <c r="X15" s="29"/>
      <c r="AB15" s="29"/>
      <c r="AC15" s="29"/>
    </row>
    <row r="16" spans="1:34" x14ac:dyDescent="0.25">
      <c r="A16" s="14"/>
      <c r="B16" s="4"/>
      <c r="C16" s="19" t="s">
        <v>54</v>
      </c>
      <c r="D16" s="14"/>
      <c r="E16" s="64">
        <f>E15/E14</f>
        <v>0.81756027987580349</v>
      </c>
      <c r="F16" s="64">
        <f>F15/F14</f>
        <v>0.91397788084195508</v>
      </c>
      <c r="G16" s="59"/>
      <c r="I16" s="64">
        <f>I15/I14</f>
        <v>0.81973839376683866</v>
      </c>
      <c r="J16" s="64">
        <f>J15/J14</f>
        <v>0.90676627586711189</v>
      </c>
      <c r="K16" s="59"/>
      <c r="M16" s="64">
        <f>M15/M14</f>
        <v>0.81941823069022157</v>
      </c>
      <c r="N16" s="64">
        <f>N15/N14</f>
        <v>0.92060999987073289</v>
      </c>
      <c r="O16" s="59"/>
      <c r="Q16" s="59">
        <f>Q15/Q14</f>
        <v>0.81582508087449901</v>
      </c>
      <c r="R16" s="59">
        <f>R15/R14</f>
        <v>0.91656305604367672</v>
      </c>
      <c r="S16" s="59"/>
      <c r="T16" s="14"/>
      <c r="U16" s="38"/>
      <c r="V16" s="38"/>
      <c r="W16" s="37"/>
      <c r="X16" s="29"/>
      <c r="AB16" s="29"/>
      <c r="AC16" s="29"/>
    </row>
    <row r="17" spans="1:29" x14ac:dyDescent="0.25">
      <c r="A17" s="14"/>
      <c r="B17" s="5"/>
      <c r="C17" s="4" t="s">
        <v>69</v>
      </c>
      <c r="D17" s="9"/>
      <c r="E17" s="65">
        <v>498240</v>
      </c>
      <c r="F17" s="25">
        <v>517455</v>
      </c>
      <c r="G17" s="59">
        <f>F17/E17</f>
        <v>1.0385657514450868</v>
      </c>
      <c r="I17" s="65">
        <v>483676</v>
      </c>
      <c r="J17" s="25">
        <v>461981</v>
      </c>
      <c r="K17" s="59">
        <f t="shared" ref="K17:K19" si="6">J17/I17</f>
        <v>0.95514559333107285</v>
      </c>
      <c r="M17" s="65">
        <v>473863</v>
      </c>
      <c r="N17" s="25">
        <v>501724</v>
      </c>
      <c r="O17" s="59">
        <f t="shared" ref="O17:O33" si="7">N17/M17</f>
        <v>1.0587954746414048</v>
      </c>
      <c r="Q17" s="25">
        <v>442304</v>
      </c>
      <c r="R17" s="25">
        <v>410056</v>
      </c>
      <c r="S17" s="59">
        <f t="shared" ref="S17:S33" si="8">R17/Q17</f>
        <v>0.92709086962812903</v>
      </c>
      <c r="T17" s="9"/>
      <c r="U17" s="38"/>
      <c r="V17" s="38"/>
      <c r="W17" s="37"/>
      <c r="X17" s="29"/>
      <c r="AB17" s="29"/>
      <c r="AC17" s="29"/>
    </row>
    <row r="18" spans="1:29" x14ac:dyDescent="0.25">
      <c r="A18" s="19"/>
      <c r="B18" s="30"/>
      <c r="C18" s="30" t="s">
        <v>53</v>
      </c>
      <c r="D18" s="9"/>
      <c r="E18" s="65">
        <v>189591</v>
      </c>
      <c r="F18" s="25">
        <v>120616</v>
      </c>
      <c r="G18" s="59">
        <f t="shared" ref="G18:G33" si="9">F18/E18</f>
        <v>0.63619053647061308</v>
      </c>
      <c r="I18" s="65">
        <v>179973</v>
      </c>
      <c r="J18" s="25">
        <v>114656</v>
      </c>
      <c r="K18" s="59">
        <f t="shared" si="6"/>
        <v>0.63707333877859462</v>
      </c>
      <c r="M18" s="65">
        <v>171140</v>
      </c>
      <c r="N18" s="25">
        <v>109191</v>
      </c>
      <c r="O18" s="59">
        <f t="shared" si="7"/>
        <v>0.63802150286315296</v>
      </c>
      <c r="Q18" s="25">
        <v>161386</v>
      </c>
      <c r="R18" s="25">
        <v>90228</v>
      </c>
      <c r="S18" s="59">
        <f t="shared" si="8"/>
        <v>0.55908195258572613</v>
      </c>
      <c r="T18" s="9"/>
      <c r="U18" s="38"/>
      <c r="V18" s="38"/>
      <c r="W18" s="37"/>
      <c r="X18" s="29"/>
      <c r="AB18" s="29"/>
      <c r="AC18" s="29"/>
    </row>
    <row r="19" spans="1:29" x14ac:dyDescent="0.25">
      <c r="A19" s="14"/>
      <c r="B19" s="4"/>
      <c r="C19" s="4" t="s">
        <v>52</v>
      </c>
      <c r="D19" s="9"/>
      <c r="E19" s="65">
        <v>55298</v>
      </c>
      <c r="F19" s="25">
        <v>43376</v>
      </c>
      <c r="G19" s="59">
        <f t="shared" si="9"/>
        <v>0.7844044992585627</v>
      </c>
      <c r="I19" s="65">
        <v>54332</v>
      </c>
      <c r="J19" s="25">
        <v>41519</v>
      </c>
      <c r="K19" s="59">
        <f t="shared" si="6"/>
        <v>0.76417212692336012</v>
      </c>
      <c r="M19" s="65">
        <v>52740</v>
      </c>
      <c r="N19" s="25">
        <v>40461</v>
      </c>
      <c r="O19" s="59">
        <f t="shared" si="7"/>
        <v>0.76717861205915816</v>
      </c>
      <c r="Q19" s="25">
        <v>51371</v>
      </c>
      <c r="R19" s="25">
        <v>35954</v>
      </c>
      <c r="S19" s="59">
        <f t="shared" si="8"/>
        <v>0.69988904245586026</v>
      </c>
      <c r="T19" s="9"/>
      <c r="U19" s="38"/>
      <c r="V19" s="38"/>
      <c r="W19" s="37"/>
      <c r="X19" s="29"/>
      <c r="AB19" s="29"/>
      <c r="AC19" s="29"/>
    </row>
    <row r="20" spans="1:29" s="29" customFormat="1" ht="12.75" customHeight="1" x14ac:dyDescent="0.25">
      <c r="A20" s="19"/>
      <c r="B20" s="4"/>
      <c r="C20" s="10" t="s">
        <v>51</v>
      </c>
      <c r="D20" s="10"/>
      <c r="E20" s="66">
        <v>39833</v>
      </c>
      <c r="F20" s="57">
        <v>22734</v>
      </c>
      <c r="G20" s="59">
        <f t="shared" si="9"/>
        <v>0.57073280947957727</v>
      </c>
      <c r="I20" s="66">
        <v>38409</v>
      </c>
      <c r="J20" s="57">
        <v>20475</v>
      </c>
      <c r="K20" s="59">
        <f>J20/I20</f>
        <v>0.53307818480043745</v>
      </c>
      <c r="M20" s="66">
        <v>37029</v>
      </c>
      <c r="N20" s="57">
        <v>19329</v>
      </c>
      <c r="O20" s="59">
        <f t="shared" si="7"/>
        <v>0.5219962731912825</v>
      </c>
      <c r="Q20" s="57">
        <v>35277</v>
      </c>
      <c r="R20" s="57">
        <v>17610</v>
      </c>
      <c r="S20" s="59">
        <f t="shared" si="8"/>
        <v>0.49919210817246362</v>
      </c>
      <c r="T20" s="10"/>
      <c r="U20" s="38"/>
      <c r="V20" s="38"/>
      <c r="W20" s="37"/>
      <c r="Y20"/>
      <c r="Z20"/>
      <c r="AA20"/>
    </row>
    <row r="21" spans="1:29" s="29" customFormat="1" ht="12.75" customHeight="1" x14ac:dyDescent="0.25">
      <c r="A21" s="19"/>
      <c r="B21" s="4"/>
      <c r="C21" s="10" t="s">
        <v>50</v>
      </c>
      <c r="D21" s="10"/>
      <c r="E21" s="67">
        <v>4202</v>
      </c>
      <c r="F21" s="58">
        <v>1556</v>
      </c>
      <c r="G21" s="59">
        <f t="shared" si="9"/>
        <v>0.37029985721085196</v>
      </c>
      <c r="I21" s="67">
        <v>3925</v>
      </c>
      <c r="J21" s="58">
        <v>636</v>
      </c>
      <c r="K21" s="59">
        <f t="shared" ref="K21:K33" si="10">J21/I21</f>
        <v>0.16203821656050954</v>
      </c>
      <c r="M21" s="67">
        <v>3754</v>
      </c>
      <c r="N21" s="58">
        <v>836</v>
      </c>
      <c r="O21" s="59">
        <f t="shared" si="7"/>
        <v>0.22269579115610016</v>
      </c>
      <c r="Q21" s="57">
        <v>3629</v>
      </c>
      <c r="R21" s="57">
        <v>764</v>
      </c>
      <c r="S21" s="59">
        <f t="shared" si="8"/>
        <v>0.21052631578947367</v>
      </c>
      <c r="T21" s="10"/>
      <c r="U21" s="15"/>
      <c r="V21" s="7"/>
      <c r="W21" s="6"/>
    </row>
    <row r="22" spans="1:29" s="29" customFormat="1" ht="12.75" customHeight="1" x14ac:dyDescent="0.25">
      <c r="A22" s="19"/>
      <c r="B22" s="4"/>
      <c r="C22" s="10" t="s">
        <v>49</v>
      </c>
      <c r="D22" s="10"/>
      <c r="E22" s="67">
        <v>30378</v>
      </c>
      <c r="F22" s="58">
        <v>11146</v>
      </c>
      <c r="G22" s="59">
        <f t="shared" si="9"/>
        <v>0.36691026400684706</v>
      </c>
      <c r="I22" s="67">
        <v>29685</v>
      </c>
      <c r="J22" s="58">
        <v>11263</v>
      </c>
      <c r="K22" s="59">
        <f t="shared" si="10"/>
        <v>0.37941721408118578</v>
      </c>
      <c r="M22" s="67">
        <v>29110</v>
      </c>
      <c r="N22" s="58">
        <v>12569</v>
      </c>
      <c r="O22" s="59">
        <f t="shared" si="7"/>
        <v>0.43177602198557197</v>
      </c>
      <c r="Q22" s="57">
        <v>29044</v>
      </c>
      <c r="R22" s="57">
        <v>11087</v>
      </c>
      <c r="S22" s="59">
        <f t="shared" si="8"/>
        <v>0.38173116650599093</v>
      </c>
      <c r="T22" s="10"/>
      <c r="U22" s="15"/>
      <c r="V22" s="7"/>
      <c r="W22" s="6"/>
      <c r="X22"/>
      <c r="AB22"/>
    </row>
    <row r="23" spans="1:29" s="29" customFormat="1" ht="12.75" customHeight="1" x14ac:dyDescent="0.25">
      <c r="A23" s="19"/>
      <c r="B23" s="4"/>
      <c r="C23" s="10" t="s">
        <v>48</v>
      </c>
      <c r="D23" s="10"/>
      <c r="E23" s="67">
        <v>18522</v>
      </c>
      <c r="F23" s="58">
        <v>6494</v>
      </c>
      <c r="G23" s="59">
        <f t="shared" si="9"/>
        <v>0.35061008530396287</v>
      </c>
      <c r="I23" s="67">
        <v>17656</v>
      </c>
      <c r="J23" s="58">
        <v>5615</v>
      </c>
      <c r="K23" s="59">
        <f t="shared" si="10"/>
        <v>0.31802220208427728</v>
      </c>
      <c r="M23" s="67">
        <v>17125</v>
      </c>
      <c r="N23" s="58">
        <v>3411</v>
      </c>
      <c r="O23" s="59">
        <f t="shared" si="7"/>
        <v>0.19918248175182482</v>
      </c>
      <c r="Q23" s="57">
        <v>17347</v>
      </c>
      <c r="R23" s="57">
        <v>5677</v>
      </c>
      <c r="S23" s="59">
        <f t="shared" si="8"/>
        <v>0.32726119790165448</v>
      </c>
      <c r="T23" s="10"/>
      <c r="U23" s="15"/>
      <c r="V23" s="7"/>
      <c r="W23" s="6"/>
      <c r="X23"/>
      <c r="AB23"/>
    </row>
    <row r="24" spans="1:29" s="29" customFormat="1" ht="12.75" customHeight="1" x14ac:dyDescent="0.25">
      <c r="A24" s="19"/>
      <c r="B24" s="4"/>
      <c r="C24" s="10" t="s">
        <v>47</v>
      </c>
      <c r="D24" s="10"/>
      <c r="E24" s="67">
        <v>5289</v>
      </c>
      <c r="F24" s="58">
        <v>2635</v>
      </c>
      <c r="G24" s="59">
        <f t="shared" si="9"/>
        <v>0.49820381924749479</v>
      </c>
      <c r="I24" s="67">
        <v>5089</v>
      </c>
      <c r="J24" s="58">
        <v>2436</v>
      </c>
      <c r="K24" s="59">
        <f t="shared" si="10"/>
        <v>0.47867950481430538</v>
      </c>
      <c r="M24" s="67">
        <v>5049</v>
      </c>
      <c r="N24" s="58">
        <v>2280</v>
      </c>
      <c r="O24" s="59">
        <f t="shared" si="7"/>
        <v>0.45157456922162803</v>
      </c>
      <c r="Q24" s="57">
        <v>4946</v>
      </c>
      <c r="R24" s="57">
        <v>2563</v>
      </c>
      <c r="S24" s="59">
        <f t="shared" si="8"/>
        <v>0.51819652244237768</v>
      </c>
      <c r="T24" s="10"/>
      <c r="U24" s="15"/>
      <c r="V24" s="7"/>
      <c r="W24" s="6"/>
      <c r="X24"/>
      <c r="AB24"/>
    </row>
    <row r="25" spans="1:29" s="2" customFormat="1" x14ac:dyDescent="0.25">
      <c r="B25" s="55"/>
      <c r="C25" s="2" t="s">
        <v>70</v>
      </c>
      <c r="E25" s="65">
        <v>57619</v>
      </c>
      <c r="F25" s="25">
        <v>20951</v>
      </c>
      <c r="G25" s="59">
        <f t="shared" si="9"/>
        <v>0.36361269720057621</v>
      </c>
      <c r="I25" s="65">
        <v>53866</v>
      </c>
      <c r="J25" s="25">
        <v>21508</v>
      </c>
      <c r="K25" s="59">
        <f t="shared" si="10"/>
        <v>0.39928711989009763</v>
      </c>
      <c r="M25" s="65">
        <v>51496</v>
      </c>
      <c r="N25" s="25">
        <v>21198</v>
      </c>
      <c r="O25" s="59">
        <f t="shared" si="7"/>
        <v>0.41164362280565481</v>
      </c>
      <c r="Q25" s="25">
        <v>49505</v>
      </c>
      <c r="R25" s="25">
        <v>22044</v>
      </c>
      <c r="S25" s="59">
        <f t="shared" si="8"/>
        <v>0.4452883547116453</v>
      </c>
      <c r="U25" s="15"/>
      <c r="V25" s="7"/>
      <c r="W25" s="6"/>
      <c r="AB25"/>
    </row>
    <row r="26" spans="1:29" s="29" customFormat="1" ht="12.75" customHeight="1" x14ac:dyDescent="0.25">
      <c r="A26" s="19"/>
      <c r="B26" s="4"/>
      <c r="C26" s="10" t="s">
        <v>46</v>
      </c>
      <c r="D26" s="10"/>
      <c r="E26" s="67">
        <v>69012</v>
      </c>
      <c r="F26" s="58">
        <v>26745</v>
      </c>
      <c r="G26" s="59">
        <f t="shared" si="9"/>
        <v>0.38754129716571029</v>
      </c>
      <c r="I26" s="67">
        <v>67796</v>
      </c>
      <c r="J26" s="58">
        <v>21351</v>
      </c>
      <c r="K26" s="59">
        <f t="shared" si="10"/>
        <v>0.31493008437075931</v>
      </c>
      <c r="M26" s="67">
        <v>64767</v>
      </c>
      <c r="N26" s="58">
        <v>20474</v>
      </c>
      <c r="O26" s="59">
        <f t="shared" si="7"/>
        <v>0.31611777602791546</v>
      </c>
      <c r="Q26" s="57">
        <v>61687</v>
      </c>
      <c r="R26" s="57">
        <v>17811</v>
      </c>
      <c r="S26" s="59">
        <f t="shared" si="8"/>
        <v>0.28873182356087995</v>
      </c>
      <c r="T26" s="10"/>
      <c r="U26" s="15"/>
      <c r="V26" s="7"/>
      <c r="W26" s="6"/>
      <c r="X26"/>
      <c r="AB26"/>
    </row>
    <row r="27" spans="1:29" s="29" customFormat="1" ht="12.75" customHeight="1" x14ac:dyDescent="0.25">
      <c r="A27" s="19"/>
      <c r="B27" s="4"/>
      <c r="C27" s="10" t="s">
        <v>45</v>
      </c>
      <c r="D27" s="10"/>
      <c r="E27" s="67">
        <v>5818</v>
      </c>
      <c r="F27" s="58">
        <v>3205</v>
      </c>
      <c r="G27" s="59">
        <f t="shared" si="9"/>
        <v>0.55087658989343413</v>
      </c>
      <c r="I27" s="67">
        <v>5799</v>
      </c>
      <c r="J27" s="58">
        <v>2931</v>
      </c>
      <c r="K27" s="59">
        <f t="shared" si="10"/>
        <v>0.50543197102948789</v>
      </c>
      <c r="M27" s="67">
        <v>5543</v>
      </c>
      <c r="N27" s="58">
        <v>2956</v>
      </c>
      <c r="O27" s="59">
        <f t="shared" si="7"/>
        <v>0.53328522460761318</v>
      </c>
      <c r="Q27" s="57">
        <v>5284</v>
      </c>
      <c r="R27" s="57">
        <v>2542</v>
      </c>
      <c r="S27" s="59">
        <f t="shared" si="8"/>
        <v>0.48107494322482969</v>
      </c>
      <c r="T27" s="10"/>
      <c r="U27" s="15"/>
      <c r="V27" s="7"/>
      <c r="W27" s="6"/>
      <c r="X27"/>
      <c r="AB27"/>
    </row>
    <row r="28" spans="1:29" s="29" customFormat="1" ht="12.75" customHeight="1" x14ac:dyDescent="0.25">
      <c r="A28" s="19"/>
      <c r="B28" s="4"/>
      <c r="C28" s="10" t="s">
        <v>44</v>
      </c>
      <c r="D28" s="10"/>
      <c r="E28" s="67">
        <v>17189</v>
      </c>
      <c r="F28" s="58">
        <v>5425</v>
      </c>
      <c r="G28" s="59">
        <f t="shared" si="9"/>
        <v>0.31560881959392634</v>
      </c>
      <c r="I28" s="67">
        <v>14787</v>
      </c>
      <c r="J28" s="58">
        <v>6287</v>
      </c>
      <c r="K28" s="59">
        <f t="shared" si="10"/>
        <v>0.4251707580983296</v>
      </c>
      <c r="M28" s="67">
        <v>13671</v>
      </c>
      <c r="N28" s="58">
        <v>2467</v>
      </c>
      <c r="O28" s="59">
        <f t="shared" si="7"/>
        <v>0.18045497769000074</v>
      </c>
      <c r="Q28" s="57">
        <v>12367</v>
      </c>
      <c r="R28" s="57">
        <v>5457</v>
      </c>
      <c r="S28" s="59">
        <f t="shared" si="8"/>
        <v>0.44125495269669279</v>
      </c>
      <c r="T28" s="10"/>
      <c r="U28" s="15"/>
      <c r="V28" s="7"/>
      <c r="W28" s="6"/>
      <c r="X28"/>
      <c r="AB28"/>
    </row>
    <row r="29" spans="1:29" s="29" customFormat="1" ht="12.75" customHeight="1" x14ac:dyDescent="0.25">
      <c r="A29" s="19"/>
      <c r="B29" s="4"/>
      <c r="C29" s="10" t="s">
        <v>43</v>
      </c>
      <c r="D29" s="10"/>
      <c r="E29" s="67">
        <v>27006</v>
      </c>
      <c r="F29" s="58">
        <v>19946</v>
      </c>
      <c r="G29" s="59">
        <f t="shared" si="9"/>
        <v>0.73857661260460639</v>
      </c>
      <c r="I29" s="67">
        <v>22005</v>
      </c>
      <c r="J29" s="58">
        <v>4536</v>
      </c>
      <c r="K29" s="59">
        <f t="shared" si="10"/>
        <v>0.20613496932515338</v>
      </c>
      <c r="M29" s="67">
        <v>19153</v>
      </c>
      <c r="N29" s="58">
        <v>12738</v>
      </c>
      <c r="O29" s="59">
        <f t="shared" si="7"/>
        <v>0.6650655249830314</v>
      </c>
      <c r="Q29" s="57">
        <v>17436</v>
      </c>
      <c r="R29" s="57">
        <v>9853</v>
      </c>
      <c r="S29" s="59">
        <f t="shared" si="8"/>
        <v>0.5650952053223216</v>
      </c>
      <c r="T29" s="10"/>
      <c r="U29" s="15"/>
      <c r="V29" s="7"/>
      <c r="W29" s="6"/>
      <c r="X29"/>
      <c r="AB29"/>
    </row>
    <row r="30" spans="1:29" s="29" customFormat="1" ht="12.75" customHeight="1" x14ac:dyDescent="0.25">
      <c r="A30" s="19"/>
      <c r="B30" s="4"/>
      <c r="C30" s="10" t="s">
        <v>42</v>
      </c>
      <c r="D30" s="10"/>
      <c r="E30" s="67">
        <v>20770</v>
      </c>
      <c r="F30" s="58">
        <v>5384</v>
      </c>
      <c r="G30" s="59">
        <f t="shared" si="9"/>
        <v>0.25922002888781898</v>
      </c>
      <c r="I30" s="67">
        <v>20017</v>
      </c>
      <c r="J30" s="58">
        <v>5186</v>
      </c>
      <c r="K30" s="59">
        <f t="shared" si="10"/>
        <v>0.2590797821851426</v>
      </c>
      <c r="M30" s="67">
        <v>19248</v>
      </c>
      <c r="N30" s="58">
        <v>5245</v>
      </c>
      <c r="O30" s="59">
        <f t="shared" si="7"/>
        <v>0.2724958437240233</v>
      </c>
      <c r="Q30" s="57">
        <v>18621</v>
      </c>
      <c r="R30" s="57">
        <v>5527</v>
      </c>
      <c r="S30" s="59">
        <f t="shared" si="8"/>
        <v>0.29681542344664624</v>
      </c>
      <c r="T30" s="10"/>
      <c r="U30" s="15"/>
      <c r="V30" s="7"/>
      <c r="W30" s="6"/>
      <c r="X30"/>
      <c r="AB30"/>
    </row>
    <row r="31" spans="1:29" s="29" customFormat="1" ht="12.75" customHeight="1" x14ac:dyDescent="0.25">
      <c r="A31" s="19"/>
      <c r="B31" s="4"/>
      <c r="C31" s="10" t="s">
        <v>41</v>
      </c>
      <c r="D31" s="10"/>
      <c r="E31" s="67">
        <v>5756</v>
      </c>
      <c r="F31" s="58">
        <v>3359</v>
      </c>
      <c r="G31" s="59">
        <f t="shared" si="9"/>
        <v>0.58356497567755383</v>
      </c>
      <c r="I31" s="67">
        <v>5675</v>
      </c>
      <c r="J31" s="58">
        <v>2373</v>
      </c>
      <c r="K31" s="59">
        <f t="shared" si="10"/>
        <v>0.41814977973568279</v>
      </c>
      <c r="M31" s="67">
        <v>5494</v>
      </c>
      <c r="N31" s="58">
        <v>2692</v>
      </c>
      <c r="O31" s="59">
        <f t="shared" si="7"/>
        <v>0.48998907899526756</v>
      </c>
      <c r="Q31" s="57">
        <v>5239</v>
      </c>
      <c r="R31" s="57">
        <v>2277</v>
      </c>
      <c r="S31" s="59">
        <f t="shared" si="8"/>
        <v>0.43462492842145445</v>
      </c>
      <c r="T31" s="10"/>
      <c r="U31" s="15"/>
      <c r="V31" s="7"/>
      <c r="W31" s="6"/>
      <c r="X31"/>
      <c r="AB31"/>
    </row>
    <row r="32" spans="1:29" s="29" customFormat="1" ht="12.75" customHeight="1" x14ac:dyDescent="0.25">
      <c r="A32" s="19"/>
      <c r="B32" s="4"/>
      <c r="C32" s="10" t="s">
        <v>40</v>
      </c>
      <c r="D32" s="10"/>
      <c r="E32" s="67">
        <v>76853</v>
      </c>
      <c r="F32" s="58">
        <v>13478</v>
      </c>
      <c r="G32" s="59">
        <f t="shared" si="9"/>
        <v>0.17537376550037084</v>
      </c>
      <c r="I32" s="67">
        <v>73195</v>
      </c>
      <c r="J32" s="58">
        <v>13759</v>
      </c>
      <c r="K32" s="59">
        <f t="shared" si="10"/>
        <v>0.18797732085524968</v>
      </c>
      <c r="M32" s="67">
        <v>72774</v>
      </c>
      <c r="N32" s="58">
        <v>18972</v>
      </c>
      <c r="O32" s="59">
        <f t="shared" si="7"/>
        <v>0.26069750185505813</v>
      </c>
      <c r="Q32" s="57">
        <v>71522</v>
      </c>
      <c r="R32" s="57">
        <v>16194</v>
      </c>
      <c r="S32" s="59">
        <f t="shared" si="8"/>
        <v>0.22641984284555802</v>
      </c>
      <c r="T32" s="10"/>
      <c r="U32" s="15"/>
      <c r="V32" s="7"/>
      <c r="W32" s="6"/>
      <c r="X32"/>
      <c r="AB32"/>
    </row>
    <row r="33" spans="1:279" s="29" customFormat="1" ht="12.75" customHeight="1" x14ac:dyDescent="0.25">
      <c r="A33" s="19"/>
      <c r="B33" s="4"/>
      <c r="C33" s="10" t="s">
        <v>39</v>
      </c>
      <c r="D33" s="10"/>
      <c r="E33" s="67">
        <v>28507</v>
      </c>
      <c r="F33" s="58">
        <v>8106</v>
      </c>
      <c r="G33" s="59">
        <f t="shared" si="9"/>
        <v>0.28435121198302171</v>
      </c>
      <c r="I33" s="67">
        <v>27978</v>
      </c>
      <c r="J33" s="58">
        <v>7526</v>
      </c>
      <c r="K33" s="59">
        <f t="shared" si="10"/>
        <v>0.26899706912574167</v>
      </c>
      <c r="M33" s="67">
        <v>28668</v>
      </c>
      <c r="N33" s="58">
        <v>6851</v>
      </c>
      <c r="O33" s="59">
        <f t="shared" si="7"/>
        <v>0.2389772568717734</v>
      </c>
      <c r="Q33" s="57">
        <v>26581</v>
      </c>
      <c r="R33" s="57">
        <v>7823</v>
      </c>
      <c r="S33" s="59">
        <f t="shared" si="8"/>
        <v>0.29430796433542755</v>
      </c>
      <c r="T33" s="10"/>
      <c r="U33" s="15"/>
      <c r="V33" s="7"/>
      <c r="W33" s="6"/>
      <c r="X33"/>
      <c r="AB33"/>
    </row>
    <row r="34" spans="1:279" x14ac:dyDescent="0.25">
      <c r="A34" s="28" t="s">
        <v>38</v>
      </c>
      <c r="B34" s="26"/>
      <c r="C34" s="19"/>
      <c r="D34" s="19"/>
      <c r="F34" s="25"/>
      <c r="G34" s="59"/>
      <c r="J34" s="25"/>
      <c r="K34" s="59"/>
      <c r="N34" s="25"/>
      <c r="O34" s="59"/>
      <c r="Q34" s="25"/>
      <c r="R34" s="25"/>
      <c r="S34" s="59"/>
      <c r="T34" s="19"/>
      <c r="U34" s="20"/>
      <c r="V34" s="20"/>
      <c r="W34" s="6"/>
    </row>
    <row r="35" spans="1:279" x14ac:dyDescent="0.25">
      <c r="A35" s="10"/>
      <c r="B35" s="5"/>
      <c r="C35" s="19" t="s">
        <v>37</v>
      </c>
      <c r="D35" s="10"/>
      <c r="E35" s="67">
        <v>2749611</v>
      </c>
      <c r="F35" s="25">
        <v>1650564</v>
      </c>
      <c r="G35" s="59">
        <f>F35/E35</f>
        <v>0.60029000465884086</v>
      </c>
      <c r="I35" s="67">
        <v>2649714</v>
      </c>
      <c r="J35" s="25">
        <v>1565090</v>
      </c>
      <c r="K35" s="59">
        <f t="shared" ref="K35:K36" si="11">J35/I35</f>
        <v>0.59066374710629144</v>
      </c>
      <c r="M35" s="67">
        <v>2613115</v>
      </c>
      <c r="N35" s="25">
        <v>1561989</v>
      </c>
      <c r="O35" s="59">
        <f t="shared" ref="O35:O36" si="12">N35/M35</f>
        <v>0.59774981200597754</v>
      </c>
      <c r="Q35" s="25">
        <v>2619154</v>
      </c>
      <c r="R35" s="25">
        <v>1607828</v>
      </c>
      <c r="S35" s="59">
        <f t="shared" ref="S35:S36" si="13">R35/Q35</f>
        <v>0.61387302923004905</v>
      </c>
      <c r="T35" s="10"/>
      <c r="U35" s="8"/>
      <c r="V35" s="7"/>
      <c r="W35" s="6"/>
    </row>
    <row r="36" spans="1:279" x14ac:dyDescent="0.25">
      <c r="A36" s="10"/>
      <c r="B36" s="5"/>
      <c r="C36" s="19" t="s">
        <v>36</v>
      </c>
      <c r="D36" s="10"/>
      <c r="E36" s="25">
        <f>SUM(E38:E40,E43:E57)</f>
        <v>2571305</v>
      </c>
      <c r="F36" s="25">
        <f>SUM(F38:F40,F43:F57)</f>
        <v>1538982</v>
      </c>
      <c r="G36" s="59">
        <f>F36/E36</f>
        <v>0.59852176229579923</v>
      </c>
      <c r="I36" s="25">
        <f>SUM(I38:I40,I43:I57)</f>
        <v>2478892</v>
      </c>
      <c r="J36" s="25">
        <f>SUM(J38:J40,J43:J57)</f>
        <v>1462699</v>
      </c>
      <c r="K36" s="59">
        <f t="shared" si="11"/>
        <v>0.59006160817010178</v>
      </c>
      <c r="M36" s="25">
        <f>SUM(M38:M40,M43:M57)</f>
        <v>2448359</v>
      </c>
      <c r="N36" s="25">
        <f>SUM(N38:N40,N43:N57)</f>
        <v>1456176</v>
      </c>
      <c r="O36" s="59">
        <f t="shared" si="12"/>
        <v>0.59475591610544043</v>
      </c>
      <c r="Q36" s="25">
        <f>SUM(Q38:Q40,Q43:Q57)</f>
        <v>2459601</v>
      </c>
      <c r="R36" s="25">
        <f>SUM(R38:R40,R43:R57)</f>
        <v>1510729</v>
      </c>
      <c r="S36" s="59">
        <f t="shared" si="13"/>
        <v>0.61421710269267249</v>
      </c>
      <c r="T36" s="10"/>
      <c r="U36" s="8"/>
      <c r="V36" s="7"/>
      <c r="W36" s="6"/>
    </row>
    <row r="37" spans="1:279" x14ac:dyDescent="0.25">
      <c r="A37" s="10"/>
      <c r="B37" s="5"/>
      <c r="C37" s="19" t="s">
        <v>35</v>
      </c>
      <c r="D37" s="10"/>
      <c r="E37" s="59">
        <f>E36/E35</f>
        <v>0.93515228154091612</v>
      </c>
      <c r="F37" s="59">
        <f>F36/F35</f>
        <v>0.9323976531658269</v>
      </c>
      <c r="G37" s="59"/>
      <c r="I37" s="59">
        <f>I36/I35</f>
        <v>0.93553191023635007</v>
      </c>
      <c r="J37" s="59">
        <f>J36/J35</f>
        <v>0.93457820317042473</v>
      </c>
      <c r="K37" s="59"/>
      <c r="M37" s="59">
        <f>M36/M35</f>
        <v>0.93695034470354344</v>
      </c>
      <c r="N37" s="59">
        <f>N36/N35</f>
        <v>0.93225752550113994</v>
      </c>
      <c r="O37" s="59"/>
      <c r="Q37" s="59">
        <f>Q36/Q35</f>
        <v>0.93908223800509627</v>
      </c>
      <c r="R37" s="59">
        <f>R36/R35</f>
        <v>0.93960858997355434</v>
      </c>
      <c r="S37" s="59"/>
      <c r="T37" s="10"/>
      <c r="U37" s="27"/>
      <c r="V37" s="27"/>
      <c r="W37" s="6"/>
    </row>
    <row r="38" spans="1:279" x14ac:dyDescent="0.25">
      <c r="A38" s="11"/>
      <c r="B38" s="26"/>
      <c r="C38" s="5" t="s">
        <v>34</v>
      </c>
      <c r="D38" s="9"/>
      <c r="E38" s="68">
        <v>736907</v>
      </c>
      <c r="F38" s="25">
        <v>493639</v>
      </c>
      <c r="G38" s="59">
        <f>F38/E38</f>
        <v>0.66987964559978397</v>
      </c>
      <c r="I38" s="68">
        <v>721253</v>
      </c>
      <c r="J38" s="25">
        <v>455410</v>
      </c>
      <c r="K38" s="59">
        <f t="shared" ref="K38:K40" si="14">J38/I38</f>
        <v>0.63141505130654574</v>
      </c>
      <c r="M38" s="68">
        <v>706777</v>
      </c>
      <c r="N38" s="25">
        <v>449130</v>
      </c>
      <c r="O38" s="59">
        <f t="shared" ref="O38:O40" si="15">N38/M38</f>
        <v>0.63546210473742071</v>
      </c>
      <c r="Q38" s="25">
        <v>690913</v>
      </c>
      <c r="R38" s="25">
        <v>438090</v>
      </c>
      <c r="S38" s="59">
        <f t="shared" ref="S38:S40" si="16">R38/Q38</f>
        <v>0.63407404405475076</v>
      </c>
      <c r="T38" s="9"/>
      <c r="U38" s="8"/>
      <c r="V38" s="7"/>
      <c r="W38" s="6"/>
    </row>
    <row r="39" spans="1:279" x14ac:dyDescent="0.25">
      <c r="A39" s="11"/>
      <c r="B39" s="26"/>
      <c r="C39" s="5" t="s">
        <v>33</v>
      </c>
      <c r="D39" s="9"/>
      <c r="E39" s="68">
        <v>92610</v>
      </c>
      <c r="F39" s="25">
        <v>64821</v>
      </c>
      <c r="G39" s="59">
        <f t="shared" ref="G39:G40" si="17">F39/E39</f>
        <v>0.69993521218011012</v>
      </c>
      <c r="I39" s="68">
        <v>90887</v>
      </c>
      <c r="J39" s="25">
        <v>60846</v>
      </c>
      <c r="K39" s="59">
        <f t="shared" si="14"/>
        <v>0.6694686808894561</v>
      </c>
      <c r="M39" s="68">
        <v>88238</v>
      </c>
      <c r="N39" s="25">
        <v>58373</v>
      </c>
      <c r="O39" s="59">
        <f t="shared" si="15"/>
        <v>0.66154037942836419</v>
      </c>
      <c r="Q39" s="25">
        <v>85992</v>
      </c>
      <c r="R39" s="25">
        <v>58270</v>
      </c>
      <c r="S39" s="59">
        <f t="shared" si="16"/>
        <v>0.6776211740627035</v>
      </c>
      <c r="T39" s="9"/>
      <c r="U39" s="8"/>
      <c r="V39" s="7"/>
      <c r="W39" s="6"/>
    </row>
    <row r="40" spans="1:279" ht="12.75" customHeight="1" x14ac:dyDescent="0.25">
      <c r="A40" s="10"/>
      <c r="B40" s="5"/>
      <c r="C40" s="4" t="s">
        <v>32</v>
      </c>
      <c r="D40" s="9"/>
      <c r="E40" s="68">
        <v>135757</v>
      </c>
      <c r="F40" s="25">
        <v>37114</v>
      </c>
      <c r="G40" s="59">
        <f t="shared" si="17"/>
        <v>0.27338553444757913</v>
      </c>
      <c r="I40" s="68">
        <v>131597</v>
      </c>
      <c r="J40" s="25">
        <v>35410</v>
      </c>
      <c r="K40" s="59">
        <f t="shared" si="14"/>
        <v>0.26907908234990158</v>
      </c>
      <c r="M40" s="68">
        <v>125398</v>
      </c>
      <c r="N40" s="25">
        <v>37808</v>
      </c>
      <c r="O40" s="59">
        <f t="shared" si="15"/>
        <v>0.30150401122824927</v>
      </c>
      <c r="Q40" s="25">
        <v>120149</v>
      </c>
      <c r="R40" s="25">
        <v>32127</v>
      </c>
      <c r="S40" s="59">
        <f t="shared" si="16"/>
        <v>0.26739298704109066</v>
      </c>
      <c r="T40" s="9"/>
      <c r="U40" s="8"/>
      <c r="V40" s="7"/>
      <c r="W40" s="6"/>
    </row>
    <row r="41" spans="1:279" s="88" customFormat="1" x14ac:dyDescent="0.25">
      <c r="A41" s="84"/>
      <c r="B41" s="87"/>
      <c r="C41" s="84"/>
      <c r="D41" s="84"/>
      <c r="E41" s="78"/>
      <c r="F41" s="78">
        <v>2017</v>
      </c>
      <c r="G41" s="81"/>
      <c r="I41" s="78"/>
      <c r="J41" s="78">
        <v>2016</v>
      </c>
      <c r="K41" s="81"/>
      <c r="N41" s="78">
        <v>2015</v>
      </c>
      <c r="O41" s="78"/>
      <c r="P41" s="84"/>
      <c r="R41" s="78">
        <v>2014</v>
      </c>
      <c r="S41" s="78"/>
      <c r="U41" s="89"/>
      <c r="V41" s="90"/>
      <c r="W41" s="91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</row>
    <row r="42" spans="1:279" s="29" customFormat="1" ht="31.2" x14ac:dyDescent="0.25">
      <c r="A42" s="83"/>
      <c r="B42" s="83"/>
      <c r="C42" s="83" t="s">
        <v>66</v>
      </c>
      <c r="D42" s="83"/>
      <c r="E42" s="45" t="s">
        <v>65</v>
      </c>
      <c r="F42" s="77" t="s">
        <v>64</v>
      </c>
      <c r="G42" s="45" t="s">
        <v>63</v>
      </c>
      <c r="H42" s="21"/>
      <c r="I42" s="45" t="s">
        <v>65</v>
      </c>
      <c r="J42" s="77" t="s">
        <v>64</v>
      </c>
      <c r="K42" s="45" t="s">
        <v>63</v>
      </c>
      <c r="L42" s="21"/>
      <c r="M42" s="45" t="s">
        <v>65</v>
      </c>
      <c r="N42" s="77" t="s">
        <v>64</v>
      </c>
      <c r="O42" s="45" t="s">
        <v>63</v>
      </c>
      <c r="P42" s="77"/>
      <c r="Q42" s="45" t="s">
        <v>65</v>
      </c>
      <c r="R42" s="77" t="s">
        <v>64</v>
      </c>
      <c r="S42" s="45" t="s">
        <v>63</v>
      </c>
      <c r="T42" s="77"/>
    </row>
    <row r="43" spans="1:279" x14ac:dyDescent="0.25">
      <c r="C43" s="4" t="s">
        <v>31</v>
      </c>
      <c r="E43" s="25">
        <v>176196</v>
      </c>
      <c r="F43" s="25">
        <v>90435</v>
      </c>
      <c r="G43" s="59">
        <f>F43/E43</f>
        <v>0.51326363822107202</v>
      </c>
      <c r="I43" s="25">
        <v>173255</v>
      </c>
      <c r="J43" s="25">
        <v>86992</v>
      </c>
      <c r="K43" s="59">
        <f>J43/I43</f>
        <v>0.50210383538714609</v>
      </c>
      <c r="M43" s="25">
        <v>170580</v>
      </c>
      <c r="N43" s="25">
        <v>89595</v>
      </c>
      <c r="O43" s="59">
        <f>N43/M43</f>
        <v>0.52523742525501227</v>
      </c>
      <c r="Q43" s="25">
        <v>166973</v>
      </c>
      <c r="R43" s="25">
        <v>83448</v>
      </c>
      <c r="S43" s="59">
        <f>R43/Q43</f>
        <v>0.49976942379905731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279" x14ac:dyDescent="0.25">
      <c r="C44" s="4" t="s">
        <v>30</v>
      </c>
      <c r="E44" s="25">
        <v>100934</v>
      </c>
      <c r="F44" s="25">
        <v>55878</v>
      </c>
      <c r="G44" s="59">
        <f t="shared" ref="G44:G57" si="18">F44/E44</f>
        <v>0.55360928923851227</v>
      </c>
      <c r="I44" s="25">
        <v>98368</v>
      </c>
      <c r="J44" s="25">
        <v>53937</v>
      </c>
      <c r="K44" s="59">
        <f t="shared" ref="K44:K54" si="19">J44/I44</f>
        <v>0.54831855888093683</v>
      </c>
      <c r="M44" s="25">
        <v>97368</v>
      </c>
      <c r="N44" s="25">
        <v>52875</v>
      </c>
      <c r="O44" s="59">
        <f t="shared" ref="O44:O54" si="20">N44/M44</f>
        <v>0.54304288883411389</v>
      </c>
      <c r="Q44" s="25">
        <v>95377</v>
      </c>
      <c r="R44" s="25">
        <v>52020</v>
      </c>
      <c r="S44" s="59">
        <f t="shared" ref="S44:S54" si="21">R44/Q44</f>
        <v>0.54541451293288734</v>
      </c>
      <c r="U44" s="42"/>
      <c r="V44" s="42"/>
      <c r="W44" s="41"/>
      <c r="X44" s="29"/>
      <c r="AB44" s="29"/>
      <c r="AC44" s="29"/>
      <c r="AD44" s="29"/>
      <c r="AE44" s="29"/>
      <c r="AF44" s="29"/>
      <c r="AG44" s="29"/>
    </row>
    <row r="45" spans="1:279" x14ac:dyDescent="0.25">
      <c r="A45" s="10"/>
      <c r="B45" s="5"/>
      <c r="C45" s="5" t="s">
        <v>29</v>
      </c>
      <c r="D45" s="9"/>
      <c r="E45" s="25">
        <v>3843</v>
      </c>
      <c r="F45" s="25">
        <v>4780</v>
      </c>
      <c r="G45" s="59">
        <f t="shared" si="18"/>
        <v>1.2438199323445225</v>
      </c>
      <c r="I45" s="25">
        <v>3913</v>
      </c>
      <c r="J45" s="25">
        <v>2918</v>
      </c>
      <c r="K45" s="59">
        <f t="shared" si="19"/>
        <v>0.74571939688218758</v>
      </c>
      <c r="M45" s="25">
        <v>3960</v>
      </c>
      <c r="N45" s="25">
        <v>2675</v>
      </c>
      <c r="O45" s="59">
        <f t="shared" si="20"/>
        <v>0.6755050505050505</v>
      </c>
      <c r="Q45" s="25">
        <v>3980</v>
      </c>
      <c r="R45" s="25">
        <v>3434</v>
      </c>
      <c r="S45" s="59">
        <f>R45/Q45</f>
        <v>0.86281407035175883</v>
      </c>
      <c r="T45" s="9"/>
      <c r="U45" s="40"/>
      <c r="V45" s="40"/>
      <c r="W45" s="37"/>
      <c r="X45" s="29"/>
      <c r="AB45" s="29"/>
      <c r="AC45" s="29"/>
      <c r="AD45" s="29"/>
      <c r="AE45" s="29"/>
      <c r="AF45" s="29"/>
      <c r="AG45" s="29"/>
    </row>
    <row r="46" spans="1:279" x14ac:dyDescent="0.25">
      <c r="A46" s="10"/>
      <c r="B46" s="5"/>
      <c r="C46" s="5" t="s">
        <v>28</v>
      </c>
      <c r="D46" s="9"/>
      <c r="E46" s="25">
        <v>79619</v>
      </c>
      <c r="F46" s="25">
        <v>49203</v>
      </c>
      <c r="G46" s="59">
        <f t="shared" si="18"/>
        <v>0.61798063276353632</v>
      </c>
      <c r="I46" s="25">
        <v>78793</v>
      </c>
      <c r="J46" s="25">
        <v>50203</v>
      </c>
      <c r="K46" s="59">
        <f t="shared" si="19"/>
        <v>0.63715050829388398</v>
      </c>
      <c r="M46" s="25">
        <v>75827</v>
      </c>
      <c r="N46" s="25">
        <v>45358</v>
      </c>
      <c r="O46" s="59">
        <f t="shared" si="20"/>
        <v>0.59817743020296199</v>
      </c>
      <c r="Q46" s="25">
        <v>73517</v>
      </c>
      <c r="R46" s="25">
        <v>46494</v>
      </c>
      <c r="S46" s="59">
        <f t="shared" si="21"/>
        <v>0.63242515336588812</v>
      </c>
      <c r="T46" s="9"/>
      <c r="U46" s="8"/>
      <c r="V46" s="15"/>
      <c r="W46" s="6"/>
    </row>
    <row r="47" spans="1:279" x14ac:dyDescent="0.25">
      <c r="A47" s="10"/>
      <c r="B47" s="5"/>
      <c r="C47" s="5" t="s">
        <v>27</v>
      </c>
      <c r="D47" s="9"/>
      <c r="E47" s="25">
        <v>306992</v>
      </c>
      <c r="F47" s="25">
        <v>269462</v>
      </c>
      <c r="G47" s="59">
        <f t="shared" si="18"/>
        <v>0.87774925730963671</v>
      </c>
      <c r="I47" s="25">
        <v>274891</v>
      </c>
      <c r="J47" s="25">
        <v>259217</v>
      </c>
      <c r="K47" s="59">
        <f t="shared" si="19"/>
        <v>0.94298103611977113</v>
      </c>
      <c r="M47" s="25">
        <v>309187</v>
      </c>
      <c r="N47" s="25">
        <v>284266</v>
      </c>
      <c r="O47" s="59">
        <f t="shared" si="20"/>
        <v>0.91939829294245878</v>
      </c>
      <c r="Q47" s="25">
        <v>403307</v>
      </c>
      <c r="R47" s="25">
        <v>333633</v>
      </c>
      <c r="S47" s="59">
        <f t="shared" si="21"/>
        <v>0.82724326629589862</v>
      </c>
      <c r="T47" s="9"/>
      <c r="U47" s="8"/>
      <c r="V47" s="15"/>
      <c r="W47" s="6"/>
    </row>
    <row r="48" spans="1:279" x14ac:dyDescent="0.25">
      <c r="A48" s="10"/>
      <c r="B48" s="5"/>
      <c r="C48" s="5" t="s">
        <v>71</v>
      </c>
      <c r="D48" s="9"/>
      <c r="E48" s="25">
        <v>483175</v>
      </c>
      <c r="F48" s="25">
        <v>249323</v>
      </c>
      <c r="G48" s="59">
        <f t="shared" si="18"/>
        <v>0.51600972732446837</v>
      </c>
      <c r="I48" s="25">
        <v>462177</v>
      </c>
      <c r="J48" s="25">
        <v>250461</v>
      </c>
      <c r="K48" s="59">
        <f t="shared" si="19"/>
        <v>0.54191575954666715</v>
      </c>
      <c r="M48" s="25">
        <v>440473</v>
      </c>
      <c r="N48" s="25">
        <v>225071</v>
      </c>
      <c r="O48" s="59">
        <f t="shared" si="20"/>
        <v>0.51097570112129465</v>
      </c>
      <c r="Q48" s="25">
        <v>405042</v>
      </c>
      <c r="R48" s="25">
        <v>268023</v>
      </c>
      <c r="S48" s="59">
        <f t="shared" si="21"/>
        <v>0.66171656272682833</v>
      </c>
      <c r="T48" s="9"/>
      <c r="U48" s="8"/>
      <c r="V48" s="15"/>
      <c r="W48" s="6"/>
    </row>
    <row r="49" spans="1:23" x14ac:dyDescent="0.25">
      <c r="A49" s="10"/>
      <c r="B49" s="5"/>
      <c r="C49" s="5" t="s">
        <v>26</v>
      </c>
      <c r="D49" s="10"/>
      <c r="E49" s="25">
        <v>65184</v>
      </c>
      <c r="F49" s="25">
        <v>49691</v>
      </c>
      <c r="G49" s="59">
        <f t="shared" si="18"/>
        <v>0.76231897398134507</v>
      </c>
      <c r="I49" s="25">
        <v>62971</v>
      </c>
      <c r="J49" s="25">
        <v>42339</v>
      </c>
      <c r="K49" s="59">
        <f t="shared" si="19"/>
        <v>0.67235711676803611</v>
      </c>
      <c r="M49" s="25">
        <v>60564</v>
      </c>
      <c r="N49" s="25">
        <v>44390</v>
      </c>
      <c r="O49" s="59">
        <f t="shared" si="20"/>
        <v>0.73294366290205404</v>
      </c>
      <c r="Q49" s="25">
        <v>58069</v>
      </c>
      <c r="R49" s="25">
        <v>41066</v>
      </c>
      <c r="S49" s="59">
        <f t="shared" si="21"/>
        <v>0.70719316674990096</v>
      </c>
      <c r="T49" s="10"/>
      <c r="U49" s="15"/>
      <c r="V49" s="7"/>
      <c r="W49" s="6"/>
    </row>
    <row r="50" spans="1:23" x14ac:dyDescent="0.25">
      <c r="A50" s="10"/>
      <c r="B50" s="5"/>
      <c r="C50" s="5" t="s">
        <v>25</v>
      </c>
      <c r="D50" s="10"/>
      <c r="E50" s="25">
        <v>1580</v>
      </c>
      <c r="F50" s="25">
        <v>89</v>
      </c>
      <c r="G50" s="59">
        <f t="shared" si="18"/>
        <v>5.6329113924050635E-2</v>
      </c>
      <c r="I50" s="25">
        <v>1520</v>
      </c>
      <c r="J50" s="25">
        <v>118</v>
      </c>
      <c r="K50" s="59">
        <f t="shared" si="19"/>
        <v>7.7631578947368426E-2</v>
      </c>
      <c r="M50" s="25">
        <v>1508</v>
      </c>
      <c r="N50" s="25">
        <v>197</v>
      </c>
      <c r="O50" s="59">
        <f t="shared" si="20"/>
        <v>0.13063660477453581</v>
      </c>
      <c r="Q50" s="25">
        <v>1478</v>
      </c>
      <c r="R50" s="25">
        <v>73</v>
      </c>
      <c r="S50" s="59">
        <f t="shared" si="21"/>
        <v>4.9391069012178622E-2</v>
      </c>
      <c r="T50" s="10"/>
      <c r="U50" s="15"/>
      <c r="V50" s="7"/>
      <c r="W50" s="6"/>
    </row>
    <row r="51" spans="1:23" x14ac:dyDescent="0.25">
      <c r="A51" s="10"/>
      <c r="B51" s="5"/>
      <c r="C51" s="5" t="s">
        <v>24</v>
      </c>
      <c r="D51" s="10"/>
      <c r="E51" s="25">
        <v>37340</v>
      </c>
      <c r="F51" s="25">
        <v>27152</v>
      </c>
      <c r="G51" s="59">
        <f t="shared" si="18"/>
        <v>0.72715586502410279</v>
      </c>
      <c r="I51" s="25">
        <v>36235</v>
      </c>
      <c r="J51" s="25">
        <v>24251</v>
      </c>
      <c r="K51" s="59">
        <f t="shared" si="19"/>
        <v>0.66927004277632118</v>
      </c>
      <c r="M51" s="25">
        <v>35206</v>
      </c>
      <c r="N51" s="25">
        <v>23505</v>
      </c>
      <c r="O51" s="59">
        <f t="shared" si="20"/>
        <v>0.66764187922513207</v>
      </c>
      <c r="Q51" s="25">
        <v>35075</v>
      </c>
      <c r="R51" s="25">
        <v>21605</v>
      </c>
      <c r="S51" s="59">
        <f t="shared" si="21"/>
        <v>0.61596578759800424</v>
      </c>
      <c r="T51" s="10"/>
      <c r="U51" s="15"/>
      <c r="V51" s="7"/>
      <c r="W51" s="6"/>
    </row>
    <row r="52" spans="1:23" x14ac:dyDescent="0.25">
      <c r="A52" s="10"/>
      <c r="B52" s="5"/>
      <c r="C52" s="5" t="s">
        <v>23</v>
      </c>
      <c r="D52" s="10"/>
      <c r="E52" s="25">
        <v>38224</v>
      </c>
      <c r="F52" s="25">
        <v>27409</v>
      </c>
      <c r="G52" s="59">
        <f t="shared" si="18"/>
        <v>0.71706257848472166</v>
      </c>
      <c r="I52" s="25">
        <v>37432</v>
      </c>
      <c r="J52" s="25">
        <v>25730</v>
      </c>
      <c r="K52" s="59">
        <f t="shared" si="19"/>
        <v>0.68737978200470184</v>
      </c>
      <c r="M52" s="25">
        <v>36671</v>
      </c>
      <c r="N52" s="25">
        <v>25524</v>
      </c>
      <c r="O52" s="59">
        <f t="shared" si="20"/>
        <v>0.69602683319244085</v>
      </c>
      <c r="Q52" s="25">
        <v>35727</v>
      </c>
      <c r="R52" s="25">
        <v>25282</v>
      </c>
      <c r="S52" s="59">
        <f t="shared" si="21"/>
        <v>0.70764407870797996</v>
      </c>
      <c r="T52" s="10"/>
      <c r="U52" s="15"/>
      <c r="V52" s="7"/>
      <c r="W52" s="6"/>
    </row>
    <row r="53" spans="1:23" x14ac:dyDescent="0.25">
      <c r="A53" s="10"/>
      <c r="B53" s="5"/>
      <c r="C53" s="5" t="s">
        <v>22</v>
      </c>
      <c r="D53" s="10"/>
      <c r="E53" s="25">
        <v>39666</v>
      </c>
      <c r="F53" s="25">
        <v>14303</v>
      </c>
      <c r="G53" s="59">
        <f t="shared" si="18"/>
        <v>0.36058589219986892</v>
      </c>
      <c r="I53" s="25">
        <v>38407</v>
      </c>
      <c r="J53" s="25">
        <v>12290</v>
      </c>
      <c r="K53" s="59">
        <f t="shared" si="19"/>
        <v>0.31999375113911527</v>
      </c>
      <c r="M53" s="25">
        <v>37516</v>
      </c>
      <c r="N53" s="25">
        <v>14005</v>
      </c>
      <c r="O53" s="59">
        <f t="shared" si="20"/>
        <v>0.37330738884742509</v>
      </c>
      <c r="Q53" s="25">
        <v>36455</v>
      </c>
      <c r="R53" s="25">
        <v>11251</v>
      </c>
      <c r="S53" s="59">
        <f t="shared" si="21"/>
        <v>0.30862707447538062</v>
      </c>
      <c r="T53" s="10"/>
      <c r="U53" s="15"/>
      <c r="V53" s="7"/>
      <c r="W53" s="6"/>
    </row>
    <row r="54" spans="1:23" x14ac:dyDescent="0.25">
      <c r="A54" s="10"/>
      <c r="B54" s="5"/>
      <c r="C54" s="5" t="s">
        <v>21</v>
      </c>
      <c r="D54" s="10"/>
      <c r="E54" s="25">
        <v>1635</v>
      </c>
      <c r="F54" s="25">
        <v>1352</v>
      </c>
      <c r="G54" s="59">
        <f t="shared" si="18"/>
        <v>0.82691131498470949</v>
      </c>
      <c r="I54" s="25">
        <v>1648</v>
      </c>
      <c r="J54" s="25">
        <v>1303</v>
      </c>
      <c r="K54" s="59">
        <f t="shared" si="19"/>
        <v>0.79065533980582525</v>
      </c>
      <c r="M54" s="25">
        <v>1655</v>
      </c>
      <c r="N54" s="25">
        <v>1309</v>
      </c>
      <c r="O54" s="59">
        <f t="shared" si="20"/>
        <v>0.79093655589123868</v>
      </c>
      <c r="Q54" s="25">
        <v>1651</v>
      </c>
      <c r="R54" s="25">
        <v>1293</v>
      </c>
      <c r="S54" s="59">
        <f t="shared" si="21"/>
        <v>0.78316172016959418</v>
      </c>
      <c r="T54" s="10"/>
      <c r="U54" s="15"/>
      <c r="V54" s="7"/>
      <c r="W54" s="6"/>
    </row>
    <row r="55" spans="1:23" x14ac:dyDescent="0.25">
      <c r="A55" s="10"/>
      <c r="B55" s="5"/>
      <c r="C55" s="5" t="s">
        <v>20</v>
      </c>
      <c r="D55" s="10"/>
      <c r="E55" s="25">
        <v>133035</v>
      </c>
      <c r="F55" s="25">
        <v>56948</v>
      </c>
      <c r="G55" s="59">
        <f t="shared" si="18"/>
        <v>0.42806780170631786</v>
      </c>
      <c r="I55" s="25">
        <v>129542</v>
      </c>
      <c r="J55" s="25">
        <v>53262</v>
      </c>
      <c r="K55" s="59">
        <f>J55/I55</f>
        <v>0.41115622732395674</v>
      </c>
      <c r="M55" s="25">
        <v>125228</v>
      </c>
      <c r="N55" s="25">
        <v>52964</v>
      </c>
      <c r="O55" s="59">
        <f>N55/M55</f>
        <v>0.42294055642508066</v>
      </c>
      <c r="Q55" s="25">
        <v>120438</v>
      </c>
      <c r="R55" s="25">
        <v>48809</v>
      </c>
      <c r="S55" s="59">
        <f>R55/Q55</f>
        <v>0.40526245869243926</v>
      </c>
      <c r="T55" s="10"/>
      <c r="U55" s="15"/>
      <c r="V55" s="7"/>
      <c r="W55" s="6"/>
    </row>
    <row r="56" spans="1:23" x14ac:dyDescent="0.25">
      <c r="A56" s="10"/>
      <c r="B56" s="5"/>
      <c r="C56" s="5" t="s">
        <v>19</v>
      </c>
      <c r="D56" s="9"/>
      <c r="E56" s="25">
        <v>92090</v>
      </c>
      <c r="F56" s="25">
        <v>42754</v>
      </c>
      <c r="G56" s="59">
        <f t="shared" si="18"/>
        <v>0.46426322076229776</v>
      </c>
      <c r="I56" s="25">
        <v>93836</v>
      </c>
      <c r="J56" s="25">
        <v>43550</v>
      </c>
      <c r="K56" s="59">
        <f t="shared" ref="K56" si="22">J56/I56</f>
        <v>0.46410759196896711</v>
      </c>
      <c r="M56" s="25">
        <v>94367</v>
      </c>
      <c r="N56" s="25">
        <v>44407</v>
      </c>
      <c r="O56" s="59">
        <f t="shared" ref="O56" si="23">N56/M56</f>
        <v>0.47057763836934524</v>
      </c>
      <c r="Q56" s="25">
        <v>91223</v>
      </c>
      <c r="R56" s="25">
        <v>40437</v>
      </c>
      <c r="S56" s="59">
        <f t="shared" ref="S56" si="24">R56/Q56</f>
        <v>0.44327636670576498</v>
      </c>
      <c r="T56" s="9"/>
      <c r="U56" s="8"/>
      <c r="V56" s="7"/>
      <c r="W56" s="6"/>
    </row>
    <row r="57" spans="1:23" s="29" customFormat="1" ht="12" customHeight="1" x14ac:dyDescent="0.25">
      <c r="A57" s="10"/>
      <c r="B57" s="5"/>
      <c r="C57" s="5" t="s">
        <v>18</v>
      </c>
      <c r="D57" s="9"/>
      <c r="E57" s="57">
        <v>46518</v>
      </c>
      <c r="F57" s="57">
        <v>4629</v>
      </c>
      <c r="G57" s="59">
        <f t="shared" si="18"/>
        <v>9.950986714820069E-2</v>
      </c>
      <c r="I57" s="57">
        <v>42167</v>
      </c>
      <c r="J57" s="57">
        <v>4462</v>
      </c>
      <c r="K57" s="59">
        <f>J57/I57</f>
        <v>0.10581734531742833</v>
      </c>
      <c r="M57" s="57">
        <v>37836</v>
      </c>
      <c r="N57" s="57">
        <v>4724</v>
      </c>
      <c r="O57" s="59">
        <f>N57/M57</f>
        <v>0.12485463579659584</v>
      </c>
      <c r="Q57" s="25">
        <v>34235</v>
      </c>
      <c r="R57" s="57">
        <v>5374</v>
      </c>
      <c r="S57" s="59">
        <f>R57/Q57</f>
        <v>0.15697385716372134</v>
      </c>
      <c r="T57" s="9"/>
      <c r="U57" s="15"/>
      <c r="V57" s="7"/>
      <c r="W57" s="6"/>
    </row>
    <row r="58" spans="1:23" x14ac:dyDescent="0.25">
      <c r="A58" s="18" t="s">
        <v>17</v>
      </c>
      <c r="B58" s="17"/>
      <c r="C58" s="18"/>
      <c r="D58" s="10"/>
      <c r="F58" s="25"/>
      <c r="G58" s="61"/>
      <c r="J58" s="25"/>
      <c r="K58" s="61"/>
      <c r="N58" s="25"/>
      <c r="O58" s="61"/>
      <c r="Q58" s="25"/>
      <c r="R58" s="25"/>
      <c r="S58" s="61"/>
      <c r="T58" s="10"/>
      <c r="U58" s="20"/>
      <c r="V58" s="20"/>
      <c r="W58" s="6"/>
    </row>
    <row r="59" spans="1:23" x14ac:dyDescent="0.25">
      <c r="A59" s="10"/>
      <c r="B59" s="5"/>
      <c r="C59" s="19" t="s">
        <v>16</v>
      </c>
      <c r="D59" s="10"/>
      <c r="E59" s="58">
        <v>8761930</v>
      </c>
      <c r="F59" s="58">
        <v>5070061</v>
      </c>
      <c r="G59" s="59">
        <f>F59/E59</f>
        <v>0.57864659955055564</v>
      </c>
      <c r="I59" s="58">
        <v>8378366</v>
      </c>
      <c r="J59" s="58">
        <v>4881407</v>
      </c>
      <c r="K59" s="59">
        <f>J59/I59</f>
        <v>0.58262040593595454</v>
      </c>
      <c r="M59" s="58">
        <v>8007785</v>
      </c>
      <c r="N59" s="58">
        <v>4617845</v>
      </c>
      <c r="O59" s="59">
        <f>N59/M59</f>
        <v>0.57666945353802579</v>
      </c>
      <c r="Q59" s="25">
        <v>7596276</v>
      </c>
      <c r="R59" s="25">
        <v>4405012</v>
      </c>
      <c r="S59" s="59">
        <f>R59/Q59</f>
        <v>0.57989098868972111</v>
      </c>
      <c r="T59" s="10"/>
      <c r="U59" s="15"/>
      <c r="V59" s="15"/>
      <c r="W59" s="6"/>
    </row>
    <row r="60" spans="1:23" x14ac:dyDescent="0.25">
      <c r="A60" s="10"/>
      <c r="B60" s="5"/>
      <c r="C60" s="19" t="s">
        <v>15</v>
      </c>
      <c r="D60" s="10"/>
      <c r="E60" s="25">
        <f>SUM(E62:E76)</f>
        <v>4179346</v>
      </c>
      <c r="F60" s="25">
        <f>SUM(F62:F76)</f>
        <v>3605870</v>
      </c>
      <c r="G60" s="59">
        <f>F60/E60</f>
        <v>0.86278331585850987</v>
      </c>
      <c r="I60" s="25">
        <f>SUM(I62:I76)</f>
        <v>4033053</v>
      </c>
      <c r="J60" s="25">
        <f>SUM(J62:J76)</f>
        <v>3471632</v>
      </c>
      <c r="K60" s="59">
        <f>J60/I60</f>
        <v>0.86079503542353641</v>
      </c>
      <c r="M60" s="25">
        <f>SUM(M62:M76)</f>
        <v>3856130</v>
      </c>
      <c r="N60" s="25">
        <f>SUM(N62:N76)</f>
        <v>3282126</v>
      </c>
      <c r="O60" s="59">
        <f>N60/M60</f>
        <v>0.85114505994351852</v>
      </c>
      <c r="Q60" s="25">
        <f>SUM(Q62:Q76)</f>
        <v>3665222</v>
      </c>
      <c r="R60" s="25">
        <f>SUM(R62:R76)</f>
        <v>3142512</v>
      </c>
      <c r="S60" s="59">
        <f>R60/Q60</f>
        <v>0.85738653756852923</v>
      </c>
      <c r="T60" s="10"/>
      <c r="U60" s="15"/>
      <c r="V60" s="15"/>
      <c r="W60" s="6"/>
    </row>
    <row r="61" spans="1:23" x14ac:dyDescent="0.25">
      <c r="A61" s="10"/>
      <c r="B61" s="5"/>
      <c r="C61" s="19" t="s">
        <v>14</v>
      </c>
      <c r="D61" s="10"/>
      <c r="E61" s="59">
        <f>E60/E59</f>
        <v>0.4769892021506677</v>
      </c>
      <c r="F61" s="59">
        <f>F60/F59</f>
        <v>0.71120840557934117</v>
      </c>
      <c r="G61" s="59"/>
      <c r="I61" s="59">
        <f>I60/I59</f>
        <v>0.48136510150069833</v>
      </c>
      <c r="J61" s="59">
        <f>J60/J59</f>
        <v>0.71119494850562548</v>
      </c>
      <c r="K61" s="59"/>
      <c r="M61" s="59">
        <f>M60/M59</f>
        <v>0.48154764394898214</v>
      </c>
      <c r="N61" s="59">
        <f>N60/N59</f>
        <v>0.71074841186744031</v>
      </c>
      <c r="O61" s="59"/>
      <c r="Q61" s="59">
        <f>Q60/Q59</f>
        <v>0.48250247884621361</v>
      </c>
      <c r="R61" s="59">
        <f>R60/R59</f>
        <v>0.71339465136530844</v>
      </c>
      <c r="S61" s="59"/>
      <c r="T61" s="10"/>
      <c r="U61" s="6"/>
      <c r="V61" s="6"/>
      <c r="W61" s="6"/>
    </row>
    <row r="62" spans="1:23" x14ac:dyDescent="0.25">
      <c r="A62" s="18"/>
      <c r="B62" s="17"/>
      <c r="C62" s="5" t="s">
        <v>13</v>
      </c>
      <c r="D62" s="10"/>
      <c r="E62" s="25">
        <v>887316</v>
      </c>
      <c r="F62" s="25">
        <v>837940</v>
      </c>
      <c r="G62" s="59">
        <f>F62/E62</f>
        <v>0.94435353357766572</v>
      </c>
      <c r="I62" s="25">
        <v>861158</v>
      </c>
      <c r="J62" s="25">
        <v>818414</v>
      </c>
      <c r="K62" s="59">
        <f>J62/I62</f>
        <v>0.95036450918414506</v>
      </c>
      <c r="M62" s="25">
        <v>833119</v>
      </c>
      <c r="N62" s="25">
        <v>787066</v>
      </c>
      <c r="O62" s="59">
        <f>N62/M62</f>
        <v>0.94472218254535067</v>
      </c>
      <c r="Q62" s="25">
        <v>787135</v>
      </c>
      <c r="R62" s="25">
        <v>759182</v>
      </c>
      <c r="S62" s="59">
        <f>R62/Q62</f>
        <v>0.96448766729976432</v>
      </c>
      <c r="T62" s="10"/>
      <c r="U62" s="13"/>
      <c r="V62" s="16"/>
      <c r="W62" s="6"/>
    </row>
    <row r="63" spans="1:23" x14ac:dyDescent="0.25">
      <c r="A63" s="18"/>
      <c r="B63" s="17"/>
      <c r="C63" s="5" t="s">
        <v>12</v>
      </c>
      <c r="D63" s="10"/>
      <c r="E63" s="25">
        <v>1540925</v>
      </c>
      <c r="F63" s="25">
        <v>1692102</v>
      </c>
      <c r="G63" s="59">
        <f t="shared" ref="G63:G76" si="25">F63/E63</f>
        <v>1.0981079546376364</v>
      </c>
      <c r="I63" s="25">
        <v>1473227</v>
      </c>
      <c r="J63" s="25">
        <v>1619502</v>
      </c>
      <c r="K63" s="59">
        <f t="shared" ref="K63:K76" si="26">J63/I63</f>
        <v>1.0992888400769196</v>
      </c>
      <c r="M63" s="25">
        <v>1405714</v>
      </c>
      <c r="N63" s="25">
        <v>1523456</v>
      </c>
      <c r="O63" s="59">
        <f t="shared" ref="O63:O76" si="27">N63/M63</f>
        <v>1.0837595698698312</v>
      </c>
      <c r="Q63" s="25">
        <v>1349112</v>
      </c>
      <c r="R63" s="25">
        <v>1483871</v>
      </c>
      <c r="S63" s="59">
        <f t="shared" ref="S63:S76" si="28">R63/Q63</f>
        <v>1.0998871850520935</v>
      </c>
      <c r="T63" s="10"/>
      <c r="U63" s="8"/>
      <c r="V63" s="7"/>
      <c r="W63" s="6"/>
    </row>
    <row r="64" spans="1:23" x14ac:dyDescent="0.25">
      <c r="A64" s="18"/>
      <c r="B64" s="17"/>
      <c r="C64" s="5" t="s">
        <v>11</v>
      </c>
      <c r="D64" s="10"/>
      <c r="E64" s="25">
        <v>106571</v>
      </c>
      <c r="F64" s="25">
        <v>74511</v>
      </c>
      <c r="G64" s="59">
        <f t="shared" si="25"/>
        <v>0.69916769102288612</v>
      </c>
      <c r="I64" s="25">
        <v>100911</v>
      </c>
      <c r="J64" s="25">
        <v>70923</v>
      </c>
      <c r="K64" s="59">
        <f t="shared" si="26"/>
        <v>0.70282724380890094</v>
      </c>
      <c r="M64" s="25">
        <v>92852</v>
      </c>
      <c r="N64" s="25">
        <v>65117</v>
      </c>
      <c r="O64" s="59">
        <f t="shared" si="27"/>
        <v>0.70129884116658769</v>
      </c>
      <c r="Q64" s="25">
        <v>84402</v>
      </c>
      <c r="R64" s="25">
        <v>57238</v>
      </c>
      <c r="S64" s="59">
        <f t="shared" si="28"/>
        <v>0.67815928532499226</v>
      </c>
      <c r="T64" s="10"/>
      <c r="U64" s="13"/>
      <c r="V64" s="16"/>
      <c r="W64" s="6"/>
    </row>
    <row r="65" spans="1:23" ht="20.399999999999999" x14ac:dyDescent="0.25">
      <c r="A65" s="18"/>
      <c r="B65" s="17"/>
      <c r="C65" s="4" t="s">
        <v>72</v>
      </c>
      <c r="D65" s="10"/>
      <c r="E65" s="25">
        <v>140789</v>
      </c>
      <c r="F65" s="25">
        <v>91658</v>
      </c>
      <c r="G65" s="59">
        <f t="shared" si="25"/>
        <v>0.65103097543131916</v>
      </c>
      <c r="I65" s="25">
        <v>138238</v>
      </c>
      <c r="J65" s="25">
        <v>108347</v>
      </c>
      <c r="K65" s="59">
        <f t="shared" si="26"/>
        <v>0.78377146660107933</v>
      </c>
      <c r="M65" s="25">
        <v>134963</v>
      </c>
      <c r="N65" s="25">
        <v>106135</v>
      </c>
      <c r="O65" s="59">
        <f t="shared" si="27"/>
        <v>0.78640071723361216</v>
      </c>
      <c r="Q65" s="25">
        <v>124912</v>
      </c>
      <c r="R65" s="25">
        <v>101145</v>
      </c>
      <c r="S65" s="59">
        <f t="shared" si="28"/>
        <v>0.8097300499551684</v>
      </c>
      <c r="T65" s="10"/>
      <c r="U65" s="13"/>
      <c r="V65" s="16"/>
      <c r="W65" s="6"/>
    </row>
    <row r="66" spans="1:23" x14ac:dyDescent="0.25">
      <c r="A66" s="10"/>
      <c r="B66" s="5"/>
      <c r="C66" s="5" t="s">
        <v>10</v>
      </c>
      <c r="D66" s="10"/>
      <c r="E66" s="25">
        <v>136044</v>
      </c>
      <c r="F66" s="25">
        <v>10930</v>
      </c>
      <c r="G66" s="59">
        <f t="shared" si="25"/>
        <v>8.0341654170709473E-2</v>
      </c>
      <c r="I66" s="25">
        <v>130114</v>
      </c>
      <c r="J66" s="25">
        <v>6388</v>
      </c>
      <c r="K66" s="59">
        <f t="shared" si="26"/>
        <v>4.9095408641652703E-2</v>
      </c>
      <c r="M66" s="25">
        <v>125826</v>
      </c>
      <c r="N66" s="25">
        <v>6536</v>
      </c>
      <c r="O66" s="59">
        <f t="shared" si="27"/>
        <v>5.1944749097960673E-2</v>
      </c>
      <c r="Q66" s="25">
        <v>121875</v>
      </c>
      <c r="R66" s="25">
        <v>5556</v>
      </c>
      <c r="S66" s="59">
        <f t="shared" si="28"/>
        <v>4.5587692307692308E-2</v>
      </c>
      <c r="T66" s="10"/>
      <c r="U66" s="8"/>
      <c r="V66" s="7"/>
      <c r="W66" s="6"/>
    </row>
    <row r="67" spans="1:23" x14ac:dyDescent="0.25">
      <c r="A67" s="10"/>
      <c r="B67" s="5"/>
      <c r="C67" s="5" t="s">
        <v>9</v>
      </c>
      <c r="D67" s="10"/>
      <c r="E67" s="25">
        <v>45338</v>
      </c>
      <c r="F67" s="25">
        <v>42485</v>
      </c>
      <c r="G67" s="59">
        <f t="shared" si="25"/>
        <v>0.93707265428558828</v>
      </c>
      <c r="I67" s="25">
        <v>41491</v>
      </c>
      <c r="J67" s="25">
        <v>33185</v>
      </c>
      <c r="K67" s="59">
        <f t="shared" si="26"/>
        <v>0.79981200742329661</v>
      </c>
      <c r="M67" s="25">
        <v>37801</v>
      </c>
      <c r="N67" s="25">
        <v>23363</v>
      </c>
      <c r="O67" s="59">
        <f t="shared" si="27"/>
        <v>0.61805243247533137</v>
      </c>
      <c r="Q67" s="25">
        <v>35147</v>
      </c>
      <c r="R67" s="25">
        <v>23256</v>
      </c>
      <c r="S67" s="59">
        <f t="shared" si="28"/>
        <v>0.66167809485873619</v>
      </c>
      <c r="T67" s="10"/>
      <c r="U67" s="8"/>
      <c r="V67" s="7"/>
      <c r="W67" s="6"/>
    </row>
    <row r="68" spans="1:23" x14ac:dyDescent="0.25">
      <c r="A68" s="10"/>
      <c r="B68" s="5"/>
      <c r="C68" s="5" t="s">
        <v>8</v>
      </c>
      <c r="D68" s="10"/>
      <c r="E68" s="25">
        <v>732337</v>
      </c>
      <c r="F68" s="25">
        <v>471230</v>
      </c>
      <c r="G68" s="59">
        <f t="shared" si="25"/>
        <v>0.64346059259603161</v>
      </c>
      <c r="I68" s="25">
        <v>711876</v>
      </c>
      <c r="J68" s="25">
        <v>431832</v>
      </c>
      <c r="K68" s="59">
        <f t="shared" si="26"/>
        <v>0.60661126375941876</v>
      </c>
      <c r="M68" s="25">
        <v>677515</v>
      </c>
      <c r="N68" s="25">
        <v>411021</v>
      </c>
      <c r="O68" s="59">
        <f t="shared" si="27"/>
        <v>0.60665963115207777</v>
      </c>
      <c r="Q68" s="25">
        <v>630435</v>
      </c>
      <c r="R68" s="25">
        <v>376669</v>
      </c>
      <c r="S68" s="59">
        <f t="shared" si="28"/>
        <v>0.59747475949146223</v>
      </c>
      <c r="T68" s="10"/>
      <c r="U68" s="8"/>
      <c r="V68" s="7"/>
      <c r="W68" s="6"/>
    </row>
    <row r="69" spans="1:23" x14ac:dyDescent="0.25">
      <c r="A69" s="10"/>
      <c r="B69" s="5"/>
      <c r="C69" s="14" t="s">
        <v>7</v>
      </c>
      <c r="D69" s="10"/>
      <c r="E69" s="25">
        <v>18970</v>
      </c>
      <c r="F69" s="25">
        <v>1707</v>
      </c>
      <c r="G69" s="59">
        <f t="shared" si="25"/>
        <v>8.998418555614128E-2</v>
      </c>
      <c r="I69" s="25">
        <v>18392</v>
      </c>
      <c r="J69" s="25">
        <v>4394</v>
      </c>
      <c r="K69" s="59">
        <f t="shared" si="26"/>
        <v>0.23890822096563724</v>
      </c>
      <c r="M69" s="25">
        <v>17047</v>
      </c>
      <c r="N69" s="25">
        <v>3362</v>
      </c>
      <c r="O69" s="59">
        <f t="shared" si="27"/>
        <v>0.19721945210300934</v>
      </c>
      <c r="Q69" s="25">
        <v>16175</v>
      </c>
      <c r="R69" s="25">
        <v>3525</v>
      </c>
      <c r="S69" s="59">
        <f t="shared" si="28"/>
        <v>0.21792890262751158</v>
      </c>
      <c r="T69" s="10"/>
      <c r="U69" s="8"/>
      <c r="V69" s="7"/>
      <c r="W69" s="6"/>
    </row>
    <row r="70" spans="1:23" x14ac:dyDescent="0.25">
      <c r="A70" s="10"/>
      <c r="B70" s="5"/>
      <c r="C70" s="14" t="s">
        <v>6</v>
      </c>
      <c r="D70" s="10"/>
      <c r="E70" s="25">
        <v>246122</v>
      </c>
      <c r="F70" s="25">
        <v>247903</v>
      </c>
      <c r="G70" s="59">
        <f t="shared" si="25"/>
        <v>1.0072362486896742</v>
      </c>
      <c r="I70" s="25">
        <v>243303</v>
      </c>
      <c r="J70" s="25">
        <v>250961</v>
      </c>
      <c r="K70" s="59">
        <f t="shared" si="26"/>
        <v>1.0314751564921107</v>
      </c>
      <c r="M70" s="25">
        <v>230377</v>
      </c>
      <c r="N70" s="25">
        <v>234304</v>
      </c>
      <c r="O70" s="59">
        <f t="shared" si="27"/>
        <v>1.0170459724712102</v>
      </c>
      <c r="Q70" s="25">
        <v>227030</v>
      </c>
      <c r="R70" s="25">
        <v>220926</v>
      </c>
      <c r="S70" s="59">
        <f t="shared" si="28"/>
        <v>0.97311368541602428</v>
      </c>
      <c r="T70" s="10"/>
      <c r="U70" s="8"/>
      <c r="V70" s="7"/>
      <c r="W70" s="6"/>
    </row>
    <row r="71" spans="1:23" x14ac:dyDescent="0.25">
      <c r="A71" s="10"/>
      <c r="B71" s="5"/>
      <c r="C71" s="5" t="s">
        <v>5</v>
      </c>
      <c r="D71" s="10"/>
      <c r="E71" s="25">
        <v>36593</v>
      </c>
      <c r="F71" s="25">
        <v>17898</v>
      </c>
      <c r="G71" s="59">
        <f t="shared" si="25"/>
        <v>0.48910993905938294</v>
      </c>
      <c r="I71" s="25">
        <v>36465</v>
      </c>
      <c r="J71" s="25">
        <v>16576</v>
      </c>
      <c r="K71" s="59">
        <f t="shared" si="26"/>
        <v>0.45457287810228986</v>
      </c>
      <c r="M71" s="25">
        <v>34671</v>
      </c>
      <c r="N71" s="25">
        <v>13474</v>
      </c>
      <c r="O71" s="59">
        <f t="shared" si="27"/>
        <v>0.38862449886071931</v>
      </c>
      <c r="Q71" s="25">
        <v>32147</v>
      </c>
      <c r="R71" s="25">
        <v>15218</v>
      </c>
      <c r="S71" s="59">
        <f t="shared" si="28"/>
        <v>0.47338787445173736</v>
      </c>
      <c r="T71" s="10"/>
      <c r="U71" s="8"/>
      <c r="V71" s="7"/>
      <c r="W71" s="6"/>
    </row>
    <row r="72" spans="1:23" x14ac:dyDescent="0.25">
      <c r="A72" s="10"/>
      <c r="B72" s="5"/>
      <c r="C72" s="4" t="s">
        <v>4</v>
      </c>
      <c r="D72" s="10"/>
      <c r="E72" s="25">
        <v>28022</v>
      </c>
      <c r="F72" s="25">
        <v>10920</v>
      </c>
      <c r="G72" s="59">
        <f t="shared" si="25"/>
        <v>0.38969381200485331</v>
      </c>
      <c r="I72" s="25">
        <v>27374</v>
      </c>
      <c r="J72" s="25">
        <v>8359</v>
      </c>
      <c r="K72" s="59">
        <f t="shared" si="26"/>
        <v>0.30536275297727772</v>
      </c>
      <c r="M72" s="25">
        <v>26657</v>
      </c>
      <c r="N72" s="25">
        <v>9659</v>
      </c>
      <c r="O72" s="59">
        <f t="shared" si="27"/>
        <v>0.36234384964549649</v>
      </c>
      <c r="Q72" s="25">
        <v>25372</v>
      </c>
      <c r="R72" s="25">
        <v>9026</v>
      </c>
      <c r="S72" s="59">
        <f t="shared" si="28"/>
        <v>0.3557464921961217</v>
      </c>
      <c r="T72" s="10"/>
      <c r="U72" s="8"/>
      <c r="V72" s="7"/>
      <c r="W72" s="6"/>
    </row>
    <row r="73" spans="1:23" x14ac:dyDescent="0.25">
      <c r="A73" s="10"/>
      <c r="B73" s="5"/>
      <c r="C73" s="4" t="s">
        <v>3</v>
      </c>
      <c r="D73" s="10"/>
      <c r="E73" s="25">
        <v>140053</v>
      </c>
      <c r="F73" s="25">
        <v>49651</v>
      </c>
      <c r="G73" s="59">
        <f t="shared" si="25"/>
        <v>0.35451579045075793</v>
      </c>
      <c r="I73" s="25">
        <v>132669</v>
      </c>
      <c r="J73" s="25">
        <v>45955</v>
      </c>
      <c r="K73" s="59">
        <f t="shared" si="26"/>
        <v>0.34638838010386752</v>
      </c>
      <c r="M73" s="25">
        <v>126110</v>
      </c>
      <c r="N73" s="25">
        <v>45311</v>
      </c>
      <c r="O73" s="59">
        <f t="shared" si="27"/>
        <v>0.3592974387439537</v>
      </c>
      <c r="Q73" s="25">
        <v>121006</v>
      </c>
      <c r="R73" s="25">
        <v>38984</v>
      </c>
      <c r="S73" s="59">
        <f t="shared" si="28"/>
        <v>0.32216584301604878</v>
      </c>
      <c r="T73" s="10"/>
      <c r="U73" s="13"/>
      <c r="V73" s="12"/>
      <c r="W73" s="6"/>
    </row>
    <row r="74" spans="1:23" x14ac:dyDescent="0.25">
      <c r="A74" s="10"/>
      <c r="B74" s="5"/>
      <c r="C74" s="4" t="s">
        <v>2</v>
      </c>
      <c r="D74" s="10"/>
      <c r="E74" s="25">
        <v>369</v>
      </c>
      <c r="F74" s="25">
        <v>188</v>
      </c>
      <c r="G74" s="59">
        <f t="shared" si="25"/>
        <v>0.50948509485094851</v>
      </c>
      <c r="I74" s="25">
        <v>385</v>
      </c>
      <c r="J74" s="25">
        <v>241</v>
      </c>
      <c r="K74" s="59">
        <f t="shared" si="26"/>
        <v>0.62597402597402596</v>
      </c>
      <c r="M74" s="25">
        <v>383</v>
      </c>
      <c r="N74" s="25">
        <v>222</v>
      </c>
      <c r="O74" s="59">
        <f t="shared" si="27"/>
        <v>0.57963446475195823</v>
      </c>
      <c r="Q74" s="25">
        <v>369</v>
      </c>
      <c r="R74" s="25">
        <v>195</v>
      </c>
      <c r="S74" s="59">
        <f t="shared" si="28"/>
        <v>0.52845528455284552</v>
      </c>
      <c r="T74" s="10"/>
      <c r="U74" s="13"/>
      <c r="V74" s="12"/>
      <c r="W74" s="6"/>
    </row>
    <row r="75" spans="1:23" x14ac:dyDescent="0.25">
      <c r="A75" s="11"/>
      <c r="B75" s="5"/>
      <c r="C75" s="4" t="s">
        <v>1</v>
      </c>
      <c r="D75" s="9"/>
      <c r="E75" s="25">
        <v>39541</v>
      </c>
      <c r="F75" s="25">
        <v>15664</v>
      </c>
      <c r="G75" s="59">
        <f t="shared" si="25"/>
        <v>0.39614577274221696</v>
      </c>
      <c r="I75" s="25">
        <v>36422</v>
      </c>
      <c r="J75" s="25">
        <v>14642</v>
      </c>
      <c r="K75" s="59">
        <f t="shared" si="26"/>
        <v>0.4020097743122289</v>
      </c>
      <c r="M75" s="25">
        <v>33690</v>
      </c>
      <c r="N75" s="25">
        <v>13692</v>
      </c>
      <c r="O75" s="59">
        <f t="shared" si="27"/>
        <v>0.40641139804096171</v>
      </c>
      <c r="Q75" s="25">
        <v>32317</v>
      </c>
      <c r="R75" s="25">
        <v>11549</v>
      </c>
      <c r="S75" s="59">
        <f t="shared" si="28"/>
        <v>0.3573660921496426</v>
      </c>
      <c r="T75" s="9"/>
      <c r="U75" s="8"/>
      <c r="V75" s="7"/>
      <c r="W75" s="6"/>
    </row>
    <row r="76" spans="1:23" x14ac:dyDescent="0.25">
      <c r="A76" s="10"/>
      <c r="B76" s="5"/>
      <c r="C76" s="4" t="s">
        <v>0</v>
      </c>
      <c r="D76" s="9"/>
      <c r="E76" s="25">
        <v>80356</v>
      </c>
      <c r="F76" s="25">
        <v>41083</v>
      </c>
      <c r="G76" s="59">
        <f t="shared" si="25"/>
        <v>0.51126238239832744</v>
      </c>
      <c r="H76" s="29"/>
      <c r="I76" s="25">
        <v>81028</v>
      </c>
      <c r="J76" s="25">
        <v>41913</v>
      </c>
      <c r="K76" s="59">
        <f t="shared" si="26"/>
        <v>0.51726563657007452</v>
      </c>
      <c r="M76" s="25">
        <v>79405</v>
      </c>
      <c r="N76" s="25">
        <v>39408</v>
      </c>
      <c r="O76" s="59">
        <f t="shared" si="27"/>
        <v>0.49629116554373148</v>
      </c>
      <c r="Q76" s="25">
        <v>77788</v>
      </c>
      <c r="R76" s="25">
        <v>36172</v>
      </c>
      <c r="S76" s="59">
        <f t="shared" si="28"/>
        <v>0.46500745616290429</v>
      </c>
      <c r="T76" s="9"/>
      <c r="U76" s="8"/>
      <c r="V76" s="7"/>
      <c r="W76" s="6"/>
    </row>
    <row r="77" spans="1:23" s="80" customFormat="1" x14ac:dyDescent="0.25">
      <c r="A77" s="82"/>
      <c r="B77" s="82"/>
      <c r="C77" s="88"/>
      <c r="D77" s="88"/>
      <c r="E77" s="78"/>
      <c r="F77" s="78">
        <v>2013</v>
      </c>
      <c r="G77" s="78"/>
      <c r="H77" s="92"/>
      <c r="I77" s="78"/>
      <c r="J77" s="78">
        <v>2012</v>
      </c>
      <c r="K77" s="78"/>
      <c r="L77" s="88"/>
      <c r="M77" s="78"/>
      <c r="N77" s="78">
        <v>2011</v>
      </c>
      <c r="O77" s="78"/>
      <c r="P77" s="88"/>
      <c r="Q77" s="78"/>
      <c r="R77" s="78">
        <v>2010</v>
      </c>
      <c r="S77" s="78"/>
      <c r="T77" s="78"/>
    </row>
    <row r="78" spans="1:23" ht="31.2" x14ac:dyDescent="0.25">
      <c r="A78" s="83"/>
      <c r="B78" s="83"/>
      <c r="C78" s="83" t="s">
        <v>66</v>
      </c>
      <c r="D78" s="83"/>
      <c r="E78" s="45" t="s">
        <v>65</v>
      </c>
      <c r="F78" s="77" t="s">
        <v>64</v>
      </c>
      <c r="G78" s="45" t="s">
        <v>63</v>
      </c>
      <c r="H78" s="77"/>
      <c r="I78" s="45" t="s">
        <v>65</v>
      </c>
      <c r="J78" s="77" t="s">
        <v>64</v>
      </c>
      <c r="K78" s="45" t="s">
        <v>63</v>
      </c>
      <c r="L78" s="21"/>
      <c r="M78" s="45" t="s">
        <v>65</v>
      </c>
      <c r="N78" s="77" t="s">
        <v>64</v>
      </c>
      <c r="O78" s="45" t="s">
        <v>63</v>
      </c>
      <c r="P78" s="21"/>
      <c r="Q78" s="45" t="s">
        <v>65</v>
      </c>
      <c r="R78" s="77" t="s">
        <v>64</v>
      </c>
      <c r="S78" s="45" t="s">
        <v>63</v>
      </c>
      <c r="T78" s="77"/>
    </row>
    <row r="79" spans="1:23" x14ac:dyDescent="0.25">
      <c r="A79" s="18" t="s">
        <v>62</v>
      </c>
      <c r="B79" s="5"/>
      <c r="C79" s="39"/>
      <c r="D79" s="39"/>
      <c r="E79" s="43"/>
      <c r="F79" s="43"/>
      <c r="G79" s="43"/>
      <c r="H79" s="39"/>
      <c r="I79" s="43"/>
      <c r="J79" s="43"/>
      <c r="K79" s="43"/>
      <c r="L79" s="29"/>
      <c r="M79" s="43"/>
      <c r="N79" s="9"/>
      <c r="O79" s="43"/>
      <c r="P79" s="29"/>
      <c r="Q79" s="43"/>
      <c r="R79" s="43"/>
      <c r="S79" s="43"/>
    </row>
    <row r="80" spans="1:23" x14ac:dyDescent="0.25">
      <c r="A80" s="10"/>
      <c r="B80" s="5"/>
      <c r="C80" s="19" t="s">
        <v>61</v>
      </c>
      <c r="D80" s="39"/>
      <c r="E80" s="63">
        <f>SUM(E85,E106,E130)</f>
        <v>10964620</v>
      </c>
      <c r="F80" s="71">
        <v>6324164</v>
      </c>
      <c r="G80" s="59">
        <f>F80/E80</f>
        <v>0.5767791314245273</v>
      </c>
      <c r="I80" s="63">
        <f>SUM(I85,I106,I130)</f>
        <v>10712908</v>
      </c>
      <c r="J80" s="70">
        <v>6337248</v>
      </c>
      <c r="K80" s="62">
        <f>J80/I80</f>
        <v>0.5915525457700187</v>
      </c>
      <c r="L80" s="29"/>
      <c r="M80" s="70">
        <f>SUM(M85,M106,M130)</f>
        <v>10329253</v>
      </c>
      <c r="N80" s="70">
        <v>5976576</v>
      </c>
      <c r="O80" s="62">
        <f>N80/M80</f>
        <v>0.57860679760675815</v>
      </c>
      <c r="P80" s="72"/>
      <c r="Q80" s="70">
        <f>SUM(Q85,Q106,Q130)</f>
        <v>9891397</v>
      </c>
      <c r="R80" s="70">
        <v>5740672</v>
      </c>
      <c r="S80" s="62">
        <f>R80/Q80</f>
        <v>0.5803701944224865</v>
      </c>
      <c r="T80" s="73"/>
      <c r="U80" s="75"/>
    </row>
    <row r="81" spans="1:20" x14ac:dyDescent="0.25">
      <c r="A81" s="10"/>
      <c r="B81" s="5"/>
      <c r="C81" s="19" t="s">
        <v>60</v>
      </c>
      <c r="D81" s="39"/>
      <c r="E81" s="25">
        <f>SUM(E86,E107,E131)</f>
        <v>6836339</v>
      </c>
      <c r="F81" s="25">
        <f>SUM(F86,F107,F131)</f>
        <v>5054276</v>
      </c>
      <c r="G81" s="59">
        <f>F81/E81</f>
        <v>0.73932495155667388</v>
      </c>
      <c r="I81" s="40">
        <f>I86+I107+I131</f>
        <v>6640018</v>
      </c>
      <c r="J81" s="40">
        <f>J86+J107+J131</f>
        <v>5053545</v>
      </c>
      <c r="K81" s="37">
        <f>J81/I81</f>
        <v>0.76107399106448204</v>
      </c>
      <c r="L81" s="29"/>
      <c r="M81" s="40">
        <f>M86+M107+M131</f>
        <v>6433244</v>
      </c>
      <c r="N81" s="40">
        <f>N86+N107+N131</f>
        <v>4787892</v>
      </c>
      <c r="O81" s="37">
        <f>N81/M81</f>
        <v>0.74424225165406444</v>
      </c>
      <c r="Q81" s="40">
        <f>Q86+Q107+Q131</f>
        <v>6150799</v>
      </c>
      <c r="R81" s="40">
        <f>R86+R107+R131</f>
        <v>4598300</v>
      </c>
      <c r="S81" s="37">
        <f>R81/Q81</f>
        <v>0.7475939304796011</v>
      </c>
      <c r="T81" s="29"/>
    </row>
    <row r="82" spans="1:20" x14ac:dyDescent="0.25">
      <c r="A82" s="10"/>
      <c r="B82" s="5"/>
      <c r="C82" s="19" t="s">
        <v>59</v>
      </c>
      <c r="D82" s="39"/>
      <c r="E82" s="59">
        <f>E81/E80</f>
        <v>0.62349073656907394</v>
      </c>
      <c r="F82" s="59">
        <f>F81/F80</f>
        <v>0.7992006532404915</v>
      </c>
      <c r="G82" s="59"/>
      <c r="I82" s="38">
        <f>I81/I80</f>
        <v>0.61981471324126003</v>
      </c>
      <c r="J82" s="38">
        <f>J81/J80</f>
        <v>0.79743525896414347</v>
      </c>
      <c r="K82" s="37"/>
      <c r="L82" s="29"/>
      <c r="M82" s="38">
        <f>M81/M80</f>
        <v>0.62281793271982011</v>
      </c>
      <c r="N82" s="38">
        <f>N81/N80</f>
        <v>0.80110953161141096</v>
      </c>
      <c r="O82" s="37"/>
      <c r="Q82" s="38">
        <f>Q81/Q80</f>
        <v>0.6218331950481818</v>
      </c>
      <c r="R82" s="38">
        <f>R81/R80</f>
        <v>0.80100378492274071</v>
      </c>
      <c r="S82" s="37"/>
      <c r="T82" s="29"/>
    </row>
    <row r="83" spans="1:20" x14ac:dyDescent="0.25">
      <c r="A83" s="24"/>
      <c r="B83" s="22"/>
      <c r="C83" s="36" t="s">
        <v>58</v>
      </c>
      <c r="D83" s="35"/>
      <c r="E83" s="34">
        <f>E81*0.9849221295</f>
        <v>6733261.5658639008</v>
      </c>
      <c r="F83" s="34">
        <f>F81</f>
        <v>5054276</v>
      </c>
      <c r="G83" s="60">
        <f>F83/E83</f>
        <v>0.75064305026022238</v>
      </c>
      <c r="H83" s="21"/>
      <c r="I83" s="34">
        <f>I81*0.981990151650262</f>
        <v>6520432.2827804694</v>
      </c>
      <c r="J83" s="33">
        <f>J81</f>
        <v>5053545</v>
      </c>
      <c r="K83" s="32">
        <f>J83/I83</f>
        <v>0.77503220351596791</v>
      </c>
      <c r="L83" s="21"/>
      <c r="M83" s="34">
        <f>M81*0.983781723921644</f>
        <v>6328907.8727285722</v>
      </c>
      <c r="N83" s="33">
        <f>N81</f>
        <v>4787892</v>
      </c>
      <c r="O83" s="32">
        <f>N83/M83</f>
        <v>0.75651156507288575</v>
      </c>
      <c r="P83" s="21"/>
      <c r="Q83" s="34">
        <f>Q81*0.981382474268877</f>
        <v>6036286.3413505349</v>
      </c>
      <c r="R83" s="33">
        <f>R81</f>
        <v>4598300</v>
      </c>
      <c r="S83" s="32">
        <f>R83/Q83</f>
        <v>0.76177632073219281</v>
      </c>
      <c r="T83" s="21"/>
    </row>
    <row r="84" spans="1:20" x14ac:dyDescent="0.25">
      <c r="A84" s="31" t="s">
        <v>57</v>
      </c>
      <c r="B84" s="5"/>
      <c r="C84" s="14"/>
      <c r="D84" s="14"/>
      <c r="E84" s="25"/>
      <c r="F84" s="25"/>
      <c r="G84" s="59"/>
      <c r="I84" s="20"/>
      <c r="J84" s="20"/>
      <c r="K84" s="6"/>
      <c r="M84" s="20"/>
      <c r="N84" s="25"/>
      <c r="O84" s="6"/>
      <c r="Q84" s="20"/>
      <c r="R84" s="20"/>
      <c r="S84" s="6"/>
    </row>
    <row r="85" spans="1:20" x14ac:dyDescent="0.25">
      <c r="A85" s="14"/>
      <c r="B85" s="4"/>
      <c r="C85" s="19" t="s">
        <v>56</v>
      </c>
      <c r="D85" s="14"/>
      <c r="E85" s="25">
        <v>1189413</v>
      </c>
      <c r="F85" s="25">
        <v>689529</v>
      </c>
      <c r="G85" s="59">
        <f>F85/E85</f>
        <v>0.57972209821147069</v>
      </c>
      <c r="I85" s="8">
        <v>1191861</v>
      </c>
      <c r="J85" s="7">
        <v>686454.44444444438</v>
      </c>
      <c r="K85" s="6">
        <f>J85/I85</f>
        <v>0.57595176320430352</v>
      </c>
      <c r="M85" s="8">
        <v>1093499</v>
      </c>
      <c r="N85" s="7">
        <v>586506</v>
      </c>
      <c r="O85" s="6">
        <f>N85/M85</f>
        <v>0.53635714344503282</v>
      </c>
      <c r="Q85" s="8">
        <v>1048962</v>
      </c>
      <c r="R85" s="7">
        <v>594752</v>
      </c>
      <c r="S85" s="6">
        <f>R85/Q85</f>
        <v>0.56699098728075947</v>
      </c>
    </row>
    <row r="86" spans="1:20" x14ac:dyDescent="0.25">
      <c r="A86" s="14"/>
      <c r="B86" s="4"/>
      <c r="C86" s="19" t="s">
        <v>55</v>
      </c>
      <c r="D86" s="14"/>
      <c r="E86" s="25">
        <f>SUM(E88:E104)</f>
        <v>968065</v>
      </c>
      <c r="F86" s="25">
        <f>SUM(F88:F104)</f>
        <v>634907</v>
      </c>
      <c r="G86" s="59">
        <f>F86/E86</f>
        <v>0.65585162153367804</v>
      </c>
      <c r="I86" s="8">
        <f>SUM(I88:I104)</f>
        <v>928465</v>
      </c>
      <c r="J86" s="8">
        <f>SUM(J88:J104)</f>
        <v>617809</v>
      </c>
      <c r="K86" s="6">
        <f>J86/I86</f>
        <v>0.66540903534328166</v>
      </c>
      <c r="M86" s="8">
        <f>SUM(M88:M104)</f>
        <v>883345</v>
      </c>
      <c r="N86" s="8">
        <f>SUM(N88:N104)</f>
        <v>527510</v>
      </c>
      <c r="O86" s="6">
        <f>N86/M86</f>
        <v>0.59717324488167134</v>
      </c>
      <c r="Q86" s="8">
        <f>SUM(Q88:Q104)</f>
        <v>847460</v>
      </c>
      <c r="R86" s="8">
        <f>SUM(R88:R104)</f>
        <v>536966</v>
      </c>
      <c r="S86" s="6">
        <f>R86/Q86</f>
        <v>0.63361810586930356</v>
      </c>
    </row>
    <row r="87" spans="1:20" x14ac:dyDescent="0.25">
      <c r="A87" s="14"/>
      <c r="B87" s="4"/>
      <c r="C87" s="19" t="s">
        <v>54</v>
      </c>
      <c r="D87" s="14"/>
      <c r="E87" s="59">
        <f>E86/E85</f>
        <v>0.81390147913298405</v>
      </c>
      <c r="F87" s="59">
        <f>F86/F85</f>
        <v>0.92078360736096665</v>
      </c>
      <c r="G87" s="59"/>
      <c r="I87" s="27">
        <f>I86/I85</f>
        <v>0.77900443088581639</v>
      </c>
      <c r="J87" s="27">
        <f>J86/J85</f>
        <v>0.90000000000000013</v>
      </c>
      <c r="K87" s="6"/>
      <c r="M87" s="27">
        <f>M86/M85</f>
        <v>0.80781509631010184</v>
      </c>
      <c r="N87" s="27">
        <f>N86/N85</f>
        <v>0.89941108871861497</v>
      </c>
      <c r="O87" s="6"/>
      <c r="Q87" s="27">
        <f>Q86/Q85</f>
        <v>0.80790343215483496</v>
      </c>
      <c r="R87" s="27">
        <f>R86/R85</f>
        <v>0.90284017540083938</v>
      </c>
      <c r="S87" s="6"/>
    </row>
    <row r="88" spans="1:20" x14ac:dyDescent="0.25">
      <c r="A88" s="14"/>
      <c r="B88" s="5"/>
      <c r="C88" s="4" t="s">
        <v>69</v>
      </c>
      <c r="D88" s="9"/>
      <c r="E88" s="25">
        <v>417533</v>
      </c>
      <c r="F88" s="25">
        <v>404840</v>
      </c>
      <c r="G88" s="59">
        <f>F88/E88</f>
        <v>0.96960000766406484</v>
      </c>
      <c r="I88" s="8">
        <v>396608</v>
      </c>
      <c r="J88" s="15">
        <v>387321</v>
      </c>
      <c r="K88" s="6">
        <f t="shared" ref="K88:K94" si="29">J88/I88</f>
        <v>0.97658393174116509</v>
      </c>
      <c r="M88" s="8">
        <v>365178</v>
      </c>
      <c r="N88" s="15">
        <v>312005</v>
      </c>
      <c r="O88" s="6">
        <f t="shared" ref="O88:O94" si="30">N88/M88</f>
        <v>0.85439155699412339</v>
      </c>
      <c r="Q88" s="8">
        <v>344466</v>
      </c>
      <c r="R88" s="15">
        <v>306545</v>
      </c>
      <c r="S88" s="6">
        <f t="shared" ref="S88:S94" si="31">R88/Q88</f>
        <v>0.889913663467512</v>
      </c>
    </row>
    <row r="89" spans="1:20" x14ac:dyDescent="0.25">
      <c r="A89" s="19"/>
      <c r="B89" s="30"/>
      <c r="C89" s="30" t="s">
        <v>53</v>
      </c>
      <c r="D89" s="9"/>
      <c r="E89" s="25">
        <v>154374</v>
      </c>
      <c r="F89" s="25">
        <v>85564</v>
      </c>
      <c r="G89" s="59">
        <f t="shared" ref="G89:G95" si="32">F89/E89</f>
        <v>0.55426431912109553</v>
      </c>
      <c r="I89" s="8">
        <v>148714</v>
      </c>
      <c r="J89" s="7">
        <v>83230</v>
      </c>
      <c r="K89" s="6">
        <f t="shared" si="29"/>
        <v>0.55966486006697425</v>
      </c>
      <c r="M89" s="8">
        <v>143875</v>
      </c>
      <c r="N89" s="7">
        <v>74809</v>
      </c>
      <c r="O89" s="6">
        <f t="shared" si="30"/>
        <v>0.51995829713292785</v>
      </c>
      <c r="Q89" s="8">
        <v>140527</v>
      </c>
      <c r="R89" s="7">
        <v>75230</v>
      </c>
      <c r="S89" s="6">
        <f t="shared" si="31"/>
        <v>0.53534196275448842</v>
      </c>
    </row>
    <row r="90" spans="1:20" x14ac:dyDescent="0.25">
      <c r="A90" s="14"/>
      <c r="B90" s="4"/>
      <c r="C90" s="4" t="s">
        <v>52</v>
      </c>
      <c r="D90" s="9"/>
      <c r="E90" s="25">
        <v>50095</v>
      </c>
      <c r="F90" s="25">
        <v>33079</v>
      </c>
      <c r="G90" s="59">
        <f t="shared" si="32"/>
        <v>0.66032538177462818</v>
      </c>
      <c r="I90" s="8">
        <v>48132</v>
      </c>
      <c r="J90" s="7">
        <v>30663</v>
      </c>
      <c r="K90" s="6">
        <f t="shared" si="29"/>
        <v>0.63706058339566196</v>
      </c>
      <c r="M90" s="8">
        <v>45971</v>
      </c>
      <c r="N90" s="7">
        <v>29726</v>
      </c>
      <c r="O90" s="6">
        <f t="shared" si="30"/>
        <v>0.64662504622479389</v>
      </c>
      <c r="Q90" s="8">
        <v>44092</v>
      </c>
      <c r="R90" s="7">
        <v>32137</v>
      </c>
      <c r="S90" s="6">
        <f t="shared" si="31"/>
        <v>0.72886237866279602</v>
      </c>
    </row>
    <row r="91" spans="1:20" x14ac:dyDescent="0.25">
      <c r="A91" s="19"/>
      <c r="B91" s="4"/>
      <c r="C91" s="10" t="s">
        <v>51</v>
      </c>
      <c r="D91" s="10"/>
      <c r="E91" s="57">
        <v>34285</v>
      </c>
      <c r="F91" s="57">
        <v>16892</v>
      </c>
      <c r="G91" s="59">
        <f t="shared" si="32"/>
        <v>0.49269359778328714</v>
      </c>
      <c r="H91" s="29"/>
      <c r="I91" s="15">
        <v>33463</v>
      </c>
      <c r="J91" s="7">
        <v>15124</v>
      </c>
      <c r="K91" s="6">
        <f t="shared" si="29"/>
        <v>0.45196186833218777</v>
      </c>
      <c r="M91" s="15">
        <v>35264</v>
      </c>
      <c r="N91" s="7">
        <v>14689</v>
      </c>
      <c r="O91" s="6">
        <f t="shared" si="30"/>
        <v>0.41654378402903813</v>
      </c>
      <c r="Q91" s="15">
        <v>36366</v>
      </c>
      <c r="R91" s="7">
        <v>14765</v>
      </c>
      <c r="S91" s="6">
        <f t="shared" si="31"/>
        <v>0.40601110927789696</v>
      </c>
    </row>
    <row r="92" spans="1:20" x14ac:dyDescent="0.25">
      <c r="A92" s="19"/>
      <c r="B92" s="4"/>
      <c r="C92" s="10" t="s">
        <v>50</v>
      </c>
      <c r="D92" s="10"/>
      <c r="E92" s="57">
        <v>3462</v>
      </c>
      <c r="F92" s="57">
        <v>710</v>
      </c>
      <c r="G92" s="59">
        <f t="shared" si="32"/>
        <v>0.2050837666088966</v>
      </c>
      <c r="H92" s="29"/>
      <c r="I92" s="15">
        <v>3294</v>
      </c>
      <c r="J92" s="7">
        <v>883</v>
      </c>
      <c r="K92" s="6">
        <f t="shared" si="29"/>
        <v>0.26806314511232543</v>
      </c>
      <c r="L92" s="29"/>
      <c r="M92" s="15">
        <v>3224</v>
      </c>
      <c r="N92" s="7">
        <v>800</v>
      </c>
      <c r="O92" s="6">
        <f t="shared" si="30"/>
        <v>0.24813895781637718</v>
      </c>
      <c r="Q92" s="15">
        <v>3133</v>
      </c>
      <c r="R92" s="7">
        <v>448</v>
      </c>
      <c r="S92" s="6">
        <f t="shared" si="31"/>
        <v>0.14299393552505585</v>
      </c>
      <c r="T92" s="29"/>
    </row>
    <row r="93" spans="1:20" x14ac:dyDescent="0.25">
      <c r="A93" s="19"/>
      <c r="B93" s="4"/>
      <c r="C93" s="10" t="s">
        <v>49</v>
      </c>
      <c r="D93" s="10"/>
      <c r="E93" s="57">
        <v>28702</v>
      </c>
      <c r="F93" s="57">
        <v>10577</v>
      </c>
      <c r="G93" s="59">
        <f t="shared" si="32"/>
        <v>0.36851090516340324</v>
      </c>
      <c r="H93" s="29"/>
      <c r="I93" s="15">
        <v>28618</v>
      </c>
      <c r="J93" s="7">
        <v>12721</v>
      </c>
      <c r="K93" s="6">
        <f t="shared" si="29"/>
        <v>0.44451044796980921</v>
      </c>
      <c r="M93" s="15">
        <v>29915</v>
      </c>
      <c r="N93" s="7">
        <v>13780</v>
      </c>
      <c r="O93" s="6">
        <f t="shared" si="30"/>
        <v>0.46063847568109645</v>
      </c>
      <c r="Q93" s="15">
        <v>30374</v>
      </c>
      <c r="R93" s="7">
        <v>14379</v>
      </c>
      <c r="S93" s="6">
        <f t="shared" si="31"/>
        <v>0.47339830117863962</v>
      </c>
    </row>
    <row r="94" spans="1:20" x14ac:dyDescent="0.25">
      <c r="A94" s="19"/>
      <c r="B94" s="4"/>
      <c r="C94" s="10" t="s">
        <v>48</v>
      </c>
      <c r="D94" s="10"/>
      <c r="E94" s="57">
        <v>17329</v>
      </c>
      <c r="F94" s="57">
        <v>3515</v>
      </c>
      <c r="G94" s="59">
        <f t="shared" si="32"/>
        <v>0.20283917133129437</v>
      </c>
      <c r="H94" s="29"/>
      <c r="I94" s="15">
        <v>17451</v>
      </c>
      <c r="J94" s="7">
        <v>5180</v>
      </c>
      <c r="K94" s="6">
        <f t="shared" si="29"/>
        <v>0.29683112715603688</v>
      </c>
      <c r="M94" s="15">
        <v>17499</v>
      </c>
      <c r="N94" s="7">
        <v>4817</v>
      </c>
      <c r="O94" s="6">
        <f t="shared" si="30"/>
        <v>0.27527287273558487</v>
      </c>
      <c r="Q94" s="15">
        <v>17174</v>
      </c>
      <c r="R94" s="7">
        <v>4989</v>
      </c>
      <c r="S94" s="6">
        <f t="shared" si="31"/>
        <v>0.29049726330499592</v>
      </c>
    </row>
    <row r="95" spans="1:20" x14ac:dyDescent="0.25">
      <c r="A95" s="19"/>
      <c r="B95" s="4"/>
      <c r="C95" s="10" t="s">
        <v>47</v>
      </c>
      <c r="D95" s="10"/>
      <c r="E95" s="57">
        <v>4815</v>
      </c>
      <c r="F95" s="57">
        <v>2557</v>
      </c>
      <c r="G95" s="59">
        <f t="shared" si="32"/>
        <v>0.53104880581516101</v>
      </c>
      <c r="H95" s="29"/>
      <c r="I95" s="15">
        <v>4730</v>
      </c>
      <c r="J95" s="7">
        <v>4040</v>
      </c>
      <c r="K95" s="6">
        <f>J95/I95</f>
        <v>0.85412262156448204</v>
      </c>
      <c r="M95" s="15">
        <v>4663</v>
      </c>
      <c r="N95" s="7">
        <v>3484</v>
      </c>
      <c r="O95" s="6">
        <f>N95/M95</f>
        <v>0.74715848166416465</v>
      </c>
      <c r="Q95" s="15">
        <v>4572</v>
      </c>
      <c r="R95" s="7">
        <v>3072</v>
      </c>
      <c r="S95" s="6">
        <f>R95/Q95</f>
        <v>0.67191601049868765</v>
      </c>
    </row>
    <row r="96" spans="1:20" x14ac:dyDescent="0.25">
      <c r="A96" s="2"/>
      <c r="B96" s="2"/>
      <c r="C96" s="2" t="s">
        <v>70</v>
      </c>
      <c r="D96" s="2"/>
      <c r="E96" s="25">
        <v>48328</v>
      </c>
      <c r="F96" s="25">
        <v>21868</v>
      </c>
      <c r="G96" s="59">
        <f>F96/E96</f>
        <v>0.45249130938586329</v>
      </c>
      <c r="H96" s="2"/>
      <c r="I96" s="15">
        <v>46876</v>
      </c>
      <c r="J96" s="7">
        <v>23460</v>
      </c>
      <c r="K96" s="6">
        <f>J96/I96</f>
        <v>0.5004693233211025</v>
      </c>
      <c r="M96" s="15">
        <v>44949</v>
      </c>
      <c r="N96" s="7">
        <v>22634</v>
      </c>
      <c r="O96" s="6">
        <f>N96/M96</f>
        <v>0.50354846603928893</v>
      </c>
      <c r="Q96" s="15">
        <v>42395</v>
      </c>
      <c r="R96" s="7">
        <v>24689</v>
      </c>
      <c r="S96" s="6">
        <f>R96/Q96</f>
        <v>0.58235640995400406</v>
      </c>
    </row>
    <row r="97" spans="1:20 16384:16384" x14ac:dyDescent="0.25">
      <c r="A97" s="19"/>
      <c r="B97" s="4"/>
      <c r="C97" s="10" t="s">
        <v>46</v>
      </c>
      <c r="D97" s="10"/>
      <c r="E97" s="57">
        <v>60090</v>
      </c>
      <c r="F97" s="57">
        <v>15152</v>
      </c>
      <c r="G97" s="59">
        <f t="shared" ref="G97:G104" si="33">F97/E97</f>
        <v>0.2521551006823099</v>
      </c>
      <c r="H97" s="29"/>
      <c r="I97" s="57">
        <v>57478</v>
      </c>
      <c r="J97" s="7">
        <v>18240</v>
      </c>
      <c r="K97" s="6">
        <f t="shared" ref="K97:K104" si="34">J97/I97</f>
        <v>0.31733880789171509</v>
      </c>
      <c r="M97" s="15">
        <v>54761</v>
      </c>
      <c r="N97" s="7">
        <v>17350</v>
      </c>
      <c r="O97" s="6">
        <f t="shared" ref="O97:O104" si="35">N97/M97</f>
        <v>0.31683132156096494</v>
      </c>
      <c r="Q97" s="15">
        <v>52795</v>
      </c>
      <c r="R97" s="7">
        <v>14744</v>
      </c>
      <c r="S97" s="6">
        <f t="shared" ref="S97:S104" si="36">R97/Q97</f>
        <v>0.27926887015815893</v>
      </c>
    </row>
    <row r="98" spans="1:20 16384:16384" x14ac:dyDescent="0.25">
      <c r="A98" s="19"/>
      <c r="B98" s="4"/>
      <c r="C98" s="10" t="s">
        <v>45</v>
      </c>
      <c r="D98" s="10"/>
      <c r="E98" s="58">
        <v>5153</v>
      </c>
      <c r="F98" s="57">
        <v>2553</v>
      </c>
      <c r="G98" s="59">
        <f t="shared" si="33"/>
        <v>0.49543954977682902</v>
      </c>
      <c r="H98" s="29"/>
      <c r="I98" s="57">
        <v>4904</v>
      </c>
      <c r="J98" s="7">
        <v>2699</v>
      </c>
      <c r="K98" s="6">
        <f t="shared" si="34"/>
        <v>0.55036704730831976</v>
      </c>
      <c r="M98" s="15">
        <v>4563</v>
      </c>
      <c r="N98" s="7">
        <v>2680</v>
      </c>
      <c r="O98" s="6">
        <f t="shared" si="35"/>
        <v>0.58733289502520269</v>
      </c>
      <c r="Q98" s="15">
        <v>4343</v>
      </c>
      <c r="R98" s="7">
        <v>1868</v>
      </c>
      <c r="S98" s="6">
        <f t="shared" si="36"/>
        <v>0.43011743034768596</v>
      </c>
    </row>
    <row r="99" spans="1:20 16384:16384" x14ac:dyDescent="0.25">
      <c r="A99" s="19"/>
      <c r="B99" s="4"/>
      <c r="C99" s="10" t="s">
        <v>44</v>
      </c>
      <c r="D99" s="10"/>
      <c r="E99" s="58">
        <v>11645</v>
      </c>
      <c r="F99" s="57">
        <v>6326</v>
      </c>
      <c r="G99" s="59">
        <f t="shared" si="33"/>
        <v>0.54323744096178617</v>
      </c>
      <c r="H99" s="29"/>
      <c r="I99" s="57">
        <v>10764</v>
      </c>
      <c r="J99" s="7">
        <v>2383</v>
      </c>
      <c r="K99" s="6">
        <f t="shared" si="34"/>
        <v>0.22138610182088442</v>
      </c>
      <c r="M99" s="15">
        <v>9945</v>
      </c>
      <c r="N99" s="7">
        <v>364</v>
      </c>
      <c r="O99" s="6">
        <f t="shared" si="35"/>
        <v>3.6601307189542485E-2</v>
      </c>
      <c r="Q99" s="15">
        <v>9734</v>
      </c>
      <c r="R99" s="7">
        <v>8672</v>
      </c>
      <c r="S99" s="6">
        <f t="shared" si="36"/>
        <v>0.89089788370659539</v>
      </c>
    </row>
    <row r="100" spans="1:20 16384:16384" x14ac:dyDescent="0.25">
      <c r="A100" s="19"/>
      <c r="B100" s="4"/>
      <c r="C100" s="10" t="s">
        <v>43</v>
      </c>
      <c r="D100" s="10"/>
      <c r="E100" s="58">
        <v>15801</v>
      </c>
      <c r="F100" s="57">
        <v>4588</v>
      </c>
      <c r="G100" s="59">
        <f t="shared" si="33"/>
        <v>0.29036136953357383</v>
      </c>
      <c r="H100" s="29"/>
      <c r="I100" s="57">
        <v>13471</v>
      </c>
      <c r="J100" s="7">
        <v>5064</v>
      </c>
      <c r="K100" s="6">
        <f t="shared" si="34"/>
        <v>0.37591864004157077</v>
      </c>
      <c r="M100" s="15">
        <v>11942</v>
      </c>
      <c r="N100" s="7">
        <v>1696</v>
      </c>
      <c r="O100" s="6">
        <f t="shared" si="35"/>
        <v>0.14201976218388879</v>
      </c>
      <c r="Q100" s="15">
        <v>11259</v>
      </c>
      <c r="R100" s="7">
        <v>3748</v>
      </c>
      <c r="S100" s="6">
        <f t="shared" si="36"/>
        <v>0.33288924416022736</v>
      </c>
    </row>
    <row r="101" spans="1:20 16384:16384" x14ac:dyDescent="0.25">
      <c r="A101" s="19"/>
      <c r="B101" s="4"/>
      <c r="C101" s="10" t="s">
        <v>42</v>
      </c>
      <c r="D101" s="10"/>
      <c r="E101" s="58">
        <v>18091</v>
      </c>
      <c r="F101" s="57">
        <v>5683</v>
      </c>
      <c r="G101" s="59">
        <f t="shared" si="33"/>
        <v>0.3141340998286441</v>
      </c>
      <c r="H101" s="29"/>
      <c r="I101" s="57">
        <v>18264</v>
      </c>
      <c r="J101" s="7">
        <v>6924</v>
      </c>
      <c r="K101" s="6">
        <f t="shared" si="34"/>
        <v>0.37910643889618922</v>
      </c>
      <c r="M101" s="15">
        <v>20524</v>
      </c>
      <c r="N101" s="7">
        <v>7198</v>
      </c>
      <c r="O101" s="6">
        <f t="shared" si="35"/>
        <v>0.35071136230754241</v>
      </c>
      <c r="Q101" s="15">
        <v>22605</v>
      </c>
      <c r="R101" s="7">
        <v>7118</v>
      </c>
      <c r="S101" s="6">
        <f t="shared" si="36"/>
        <v>0.31488608714886085</v>
      </c>
    </row>
    <row r="102" spans="1:20 16384:16384" x14ac:dyDescent="0.25">
      <c r="A102" s="19"/>
      <c r="B102" s="4"/>
      <c r="C102" s="10" t="s">
        <v>41</v>
      </c>
      <c r="D102" s="10"/>
      <c r="E102" s="58">
        <v>5016</v>
      </c>
      <c r="F102" s="57">
        <v>1692</v>
      </c>
      <c r="G102" s="59">
        <f t="shared" si="33"/>
        <v>0.33732057416267941</v>
      </c>
      <c r="H102" s="29"/>
      <c r="I102" s="57">
        <v>4958</v>
      </c>
      <c r="J102" s="7">
        <v>2090</v>
      </c>
      <c r="K102" s="6">
        <f t="shared" si="34"/>
        <v>0.42154094392900365</v>
      </c>
      <c r="M102" s="15">
        <v>4760</v>
      </c>
      <c r="N102" s="7">
        <v>2764</v>
      </c>
      <c r="O102" s="6">
        <f t="shared" si="35"/>
        <v>0.58067226890756307</v>
      </c>
      <c r="Q102" s="15">
        <v>4667</v>
      </c>
      <c r="R102" s="7">
        <v>1848</v>
      </c>
      <c r="S102" s="6">
        <f t="shared" si="36"/>
        <v>0.39597171630597816</v>
      </c>
    </row>
    <row r="103" spans="1:20 16384:16384" x14ac:dyDescent="0.25">
      <c r="A103" s="19"/>
      <c r="B103" s="4"/>
      <c r="C103" s="10" t="s">
        <v>40</v>
      </c>
      <c r="D103" s="10"/>
      <c r="E103" s="58">
        <v>69704</v>
      </c>
      <c r="F103" s="57">
        <v>11531</v>
      </c>
      <c r="G103" s="59">
        <f t="shared" si="33"/>
        <v>0.16542809594858257</v>
      </c>
      <c r="H103" s="29"/>
      <c r="I103" s="57">
        <v>68585</v>
      </c>
      <c r="J103" s="7">
        <v>13617</v>
      </c>
      <c r="K103" s="6">
        <f t="shared" si="34"/>
        <v>0.19854195523802581</v>
      </c>
      <c r="M103" s="15">
        <v>66858</v>
      </c>
      <c r="N103" s="7">
        <v>12489</v>
      </c>
      <c r="O103" s="6">
        <f t="shared" si="35"/>
        <v>0.18679888719375393</v>
      </c>
      <c r="Q103" s="15">
        <v>60851</v>
      </c>
      <c r="R103" s="7">
        <v>18102</v>
      </c>
      <c r="S103" s="6">
        <f t="shared" si="36"/>
        <v>0.29748073162314503</v>
      </c>
    </row>
    <row r="104" spans="1:20 16384:16384" x14ac:dyDescent="0.25">
      <c r="A104" s="19"/>
      <c r="B104" s="4"/>
      <c r="C104" s="10" t="s">
        <v>39</v>
      </c>
      <c r="D104" s="10"/>
      <c r="E104" s="58">
        <v>23642</v>
      </c>
      <c r="F104" s="57">
        <v>7780</v>
      </c>
      <c r="G104" s="59">
        <f t="shared" si="33"/>
        <v>0.32907537433381273</v>
      </c>
      <c r="H104" s="29"/>
      <c r="I104" s="57">
        <v>22155</v>
      </c>
      <c r="J104" s="7">
        <v>4170</v>
      </c>
      <c r="K104" s="6">
        <f t="shared" si="34"/>
        <v>0.18821936357481381</v>
      </c>
      <c r="M104" s="15">
        <v>19454</v>
      </c>
      <c r="N104" s="7">
        <v>6225</v>
      </c>
      <c r="O104" s="6">
        <f t="shared" si="35"/>
        <v>0.31998560707309553</v>
      </c>
      <c r="Q104" s="15">
        <v>18107</v>
      </c>
      <c r="R104" s="7">
        <v>4612</v>
      </c>
      <c r="S104" s="6">
        <f t="shared" si="36"/>
        <v>0.25470812392997183</v>
      </c>
    </row>
    <row r="105" spans="1:20 16384:16384" x14ac:dyDescent="0.25">
      <c r="A105" s="28" t="s">
        <v>38</v>
      </c>
      <c r="B105" s="26"/>
      <c r="C105" s="19"/>
      <c r="D105" s="19"/>
      <c r="E105" s="25"/>
      <c r="F105" s="25"/>
      <c r="G105" s="59"/>
      <c r="I105" s="20"/>
      <c r="J105" s="20"/>
      <c r="K105" s="6"/>
      <c r="M105" s="20"/>
      <c r="N105" s="25"/>
      <c r="O105" s="6"/>
      <c r="Q105" s="20"/>
      <c r="R105" s="20"/>
      <c r="S105" s="6"/>
    </row>
    <row r="106" spans="1:20 16384:16384" x14ac:dyDescent="0.25">
      <c r="A106" s="10"/>
      <c r="B106" s="5"/>
      <c r="C106" s="19" t="s">
        <v>37</v>
      </c>
      <c r="D106" s="10"/>
      <c r="E106" s="25">
        <v>2540559</v>
      </c>
      <c r="F106" s="25">
        <v>1580200</v>
      </c>
      <c r="G106" s="59">
        <f>F106/E106</f>
        <v>0.62198909767496047</v>
      </c>
      <c r="I106" s="8">
        <v>2493518</v>
      </c>
      <c r="J106" s="7">
        <v>1620242</v>
      </c>
      <c r="K106" s="6">
        <f>J106/I106</f>
        <v>0.64978155361220569</v>
      </c>
      <c r="M106" s="8">
        <v>2424622</v>
      </c>
      <c r="N106" s="7">
        <v>1557829</v>
      </c>
      <c r="O106" s="6">
        <f>N106/M106</f>
        <v>0.64250386245773572</v>
      </c>
      <c r="Q106" s="8">
        <v>2268862</v>
      </c>
      <c r="R106" s="7">
        <v>1432306</v>
      </c>
      <c r="S106" s="6">
        <f>R106/Q106</f>
        <v>0.63128828461140429</v>
      </c>
    </row>
    <row r="107" spans="1:20 16384:16384" x14ac:dyDescent="0.25">
      <c r="A107" s="10"/>
      <c r="B107" s="5"/>
      <c r="C107" s="19" t="s">
        <v>36</v>
      </c>
      <c r="D107" s="10"/>
      <c r="E107" s="25">
        <f>SUM(E109:E111,E114:E128)</f>
        <v>2386725</v>
      </c>
      <c r="F107" s="25">
        <f>SUM(F109:F111,F114:F128)</f>
        <v>1489088</v>
      </c>
      <c r="G107" s="59">
        <f>F107/E107</f>
        <v>0.62390430401491581</v>
      </c>
      <c r="I107" s="8">
        <f>SUM(I109:I111,I114:I128)</f>
        <v>2342812</v>
      </c>
      <c r="J107" s="7">
        <f>SUM(J109:J111, J114:J128)</f>
        <v>1534747</v>
      </c>
      <c r="K107" s="6">
        <f>J107/I107</f>
        <v>0.65508756144325708</v>
      </c>
      <c r="M107" s="8">
        <f>SUM(M109:M111,M114:M128)</f>
        <v>2276620</v>
      </c>
      <c r="N107" s="7">
        <f>SUM(N109:N111, N114:N128)</f>
        <v>1473023</v>
      </c>
      <c r="O107" s="6">
        <f>N107/M107</f>
        <v>0.64702190088815881</v>
      </c>
      <c r="Q107" s="8">
        <f>SUM(Q109:Q111,Q114:Q128)</f>
        <v>2125981</v>
      </c>
      <c r="R107" s="7">
        <f>SUM(R109,R110,R111,R114:R128)</f>
        <v>1349644</v>
      </c>
      <c r="S107" s="6">
        <f>R107/Q107</f>
        <v>0.63483351920830899</v>
      </c>
    </row>
    <row r="108" spans="1:20 16384:16384" x14ac:dyDescent="0.25">
      <c r="A108" s="10"/>
      <c r="B108" s="5"/>
      <c r="C108" s="19" t="s">
        <v>35</v>
      </c>
      <c r="D108" s="10"/>
      <c r="E108" s="59">
        <f>E107/E106</f>
        <v>0.9394487591116758</v>
      </c>
      <c r="F108" s="59">
        <f>F107/F106</f>
        <v>0.94234147576256166</v>
      </c>
      <c r="G108" s="59"/>
      <c r="I108" s="27">
        <f>I107/I106</f>
        <v>0.9395608934846269</v>
      </c>
      <c r="J108" s="27">
        <f>J107/J106</f>
        <v>0.9472331910912074</v>
      </c>
      <c r="K108" s="6"/>
      <c r="M108" s="27">
        <f>M107/M106</f>
        <v>0.93895873253645312</v>
      </c>
      <c r="N108" s="27">
        <f>N107/N106</f>
        <v>0.94556141912880043</v>
      </c>
      <c r="O108" s="6"/>
      <c r="Q108" s="27">
        <f>Q107/Q106</f>
        <v>0.93702525759609878</v>
      </c>
      <c r="R108" s="27">
        <f>R107/R106</f>
        <v>0.94228747209046115</v>
      </c>
      <c r="S108" s="6"/>
    </row>
    <row r="109" spans="1:20 16384:16384" x14ac:dyDescent="0.25">
      <c r="A109" s="11"/>
      <c r="B109" s="26"/>
      <c r="C109" s="5" t="s">
        <v>34</v>
      </c>
      <c r="D109" s="9"/>
      <c r="E109" s="25">
        <v>664002</v>
      </c>
      <c r="F109" s="25">
        <v>434471</v>
      </c>
      <c r="G109" s="59">
        <f t="shared" ref="G109:G111" si="37">F109/E109</f>
        <v>0.65432182433185437</v>
      </c>
      <c r="I109" s="25">
        <v>647077</v>
      </c>
      <c r="J109" s="7">
        <v>422748</v>
      </c>
      <c r="K109" s="6">
        <f t="shared" ref="K109:K111" si="38">J109/I109</f>
        <v>0.65331946584409584</v>
      </c>
      <c r="M109" s="8">
        <v>626199</v>
      </c>
      <c r="N109" s="7">
        <v>406333</v>
      </c>
      <c r="O109" s="6">
        <f t="shared" ref="O109:O111" si="39">N109/M109</f>
        <v>0.64888797331199821</v>
      </c>
      <c r="Q109" s="8">
        <v>597775</v>
      </c>
      <c r="R109" s="7">
        <v>381772</v>
      </c>
      <c r="S109" s="6">
        <f t="shared" ref="S109:S111" si="40">R109/Q109</f>
        <v>0.63865501233741795</v>
      </c>
    </row>
    <row r="110" spans="1:20 16384:16384" x14ac:dyDescent="0.25">
      <c r="A110" s="11"/>
      <c r="B110" s="26"/>
      <c r="C110" s="5" t="s">
        <v>33</v>
      </c>
      <c r="D110" s="9"/>
      <c r="E110" s="25">
        <v>84275</v>
      </c>
      <c r="F110" s="25">
        <v>59236</v>
      </c>
      <c r="G110" s="59">
        <f t="shared" si="37"/>
        <v>0.70288935034114508</v>
      </c>
      <c r="I110" s="25">
        <v>84564</v>
      </c>
      <c r="J110" s="7">
        <v>56816</v>
      </c>
      <c r="K110" s="6">
        <f t="shared" si="38"/>
        <v>0.67186982640367054</v>
      </c>
      <c r="M110" s="8">
        <v>82852</v>
      </c>
      <c r="N110" s="7">
        <v>54848</v>
      </c>
      <c r="O110" s="6">
        <f t="shared" si="39"/>
        <v>0.6619997103268479</v>
      </c>
      <c r="Q110" s="8">
        <v>80811</v>
      </c>
      <c r="R110" s="7">
        <v>50312</v>
      </c>
      <c r="S110" s="6">
        <f t="shared" si="40"/>
        <v>0.62258850899011275</v>
      </c>
    </row>
    <row r="111" spans="1:20 16384:16384" ht="12.75" customHeight="1" x14ac:dyDescent="0.25">
      <c r="A111" s="10"/>
      <c r="B111" s="5"/>
      <c r="C111" s="4" t="s">
        <v>32</v>
      </c>
      <c r="D111" s="9"/>
      <c r="E111" s="25">
        <v>115227</v>
      </c>
      <c r="F111" s="25">
        <v>33610</v>
      </c>
      <c r="G111" s="59">
        <f t="shared" si="37"/>
        <v>0.2916851085249117</v>
      </c>
      <c r="I111" s="25">
        <v>114172</v>
      </c>
      <c r="J111" s="7">
        <v>31745</v>
      </c>
      <c r="K111" s="6">
        <f t="shared" si="38"/>
        <v>0.27804540517815224</v>
      </c>
      <c r="M111" s="8">
        <v>110123</v>
      </c>
      <c r="N111" s="7">
        <v>30143</v>
      </c>
      <c r="O111" s="6">
        <f t="shared" si="39"/>
        <v>0.27372120265521283</v>
      </c>
      <c r="Q111" s="8">
        <v>107895</v>
      </c>
      <c r="R111" s="7">
        <v>27473</v>
      </c>
      <c r="S111" s="6">
        <f t="shared" si="40"/>
        <v>0.25462718383613697</v>
      </c>
    </row>
    <row r="112" spans="1:20 16384:16384" s="80" customFormat="1" x14ac:dyDescent="0.25">
      <c r="A112" s="82"/>
      <c r="B112" s="82"/>
      <c r="C112" s="88"/>
      <c r="D112" s="88"/>
      <c r="E112" s="79"/>
      <c r="F112" s="79">
        <v>2013</v>
      </c>
      <c r="G112" s="79"/>
      <c r="H112" s="92"/>
      <c r="I112" s="79"/>
      <c r="J112" s="79">
        <v>2012</v>
      </c>
      <c r="K112" s="79"/>
      <c r="L112" s="88"/>
      <c r="M112" s="79"/>
      <c r="N112" s="79">
        <v>2011</v>
      </c>
      <c r="O112" s="79"/>
      <c r="P112" s="88"/>
      <c r="Q112" s="79"/>
      <c r="R112" s="79">
        <v>2010</v>
      </c>
      <c r="S112" s="79"/>
      <c r="T112" s="88"/>
      <c r="XFD112" s="79"/>
    </row>
    <row r="113" spans="1:20" ht="31.2" x14ac:dyDescent="0.25">
      <c r="A113" s="83"/>
      <c r="B113" s="83"/>
      <c r="C113" s="83" t="s">
        <v>66</v>
      </c>
      <c r="D113" s="83"/>
      <c r="E113" s="45" t="s">
        <v>65</v>
      </c>
      <c r="F113" s="77" t="s">
        <v>64</v>
      </c>
      <c r="G113" s="45" t="s">
        <v>63</v>
      </c>
      <c r="H113" s="23"/>
      <c r="I113" s="45" t="s">
        <v>65</v>
      </c>
      <c r="J113" s="77" t="s">
        <v>64</v>
      </c>
      <c r="K113" s="45" t="s">
        <v>63</v>
      </c>
      <c r="L113" s="21"/>
      <c r="M113" s="45" t="s">
        <v>65</v>
      </c>
      <c r="N113" s="77" t="s">
        <v>64</v>
      </c>
      <c r="O113" s="45" t="s">
        <v>63</v>
      </c>
      <c r="P113" s="21"/>
      <c r="Q113" s="45" t="s">
        <v>65</v>
      </c>
      <c r="R113" s="77" t="s">
        <v>64</v>
      </c>
      <c r="S113" s="45" t="s">
        <v>63</v>
      </c>
      <c r="T113" s="77"/>
    </row>
    <row r="114" spans="1:20" x14ac:dyDescent="0.25">
      <c r="C114" s="4" t="s">
        <v>31</v>
      </c>
      <c r="E114" s="25">
        <v>163641</v>
      </c>
      <c r="F114" s="25">
        <v>80659</v>
      </c>
      <c r="G114" s="59">
        <f>F114/E114</f>
        <v>0.49290214555032053</v>
      </c>
      <c r="I114" s="25">
        <v>162216</v>
      </c>
      <c r="J114" s="25">
        <v>85583</v>
      </c>
      <c r="K114" s="6">
        <f t="shared" ref="K114:K128" si="41">J114/I114</f>
        <v>0.52758667455738029</v>
      </c>
      <c r="M114" s="25">
        <v>156563</v>
      </c>
      <c r="N114" s="25">
        <v>88362</v>
      </c>
      <c r="O114" s="6">
        <f t="shared" ref="O114:O128" si="42">N114/M114</f>
        <v>0.564386221521049</v>
      </c>
      <c r="Q114" s="25">
        <v>149150</v>
      </c>
      <c r="R114" s="25">
        <v>80116</v>
      </c>
      <c r="S114" s="6">
        <f t="shared" ref="S114:S128" si="43">R114/Q114</f>
        <v>0.5371505196111297</v>
      </c>
    </row>
    <row r="115" spans="1:20" x14ac:dyDescent="0.25">
      <c r="C115" s="4" t="s">
        <v>30</v>
      </c>
      <c r="E115" s="25">
        <v>93419</v>
      </c>
      <c r="F115" s="25">
        <v>47052</v>
      </c>
      <c r="G115" s="59">
        <f t="shared" ref="G115:G128" si="44">F115/E115</f>
        <v>0.50366627773793338</v>
      </c>
      <c r="I115" s="25">
        <v>92023</v>
      </c>
      <c r="J115" s="25">
        <v>50648</v>
      </c>
      <c r="K115" s="6">
        <f t="shared" si="41"/>
        <v>0.5503841430946611</v>
      </c>
      <c r="M115" s="25">
        <v>88227</v>
      </c>
      <c r="N115" s="25">
        <v>49239</v>
      </c>
      <c r="O115" s="6">
        <f t="shared" si="42"/>
        <v>0.55809446087932268</v>
      </c>
      <c r="Q115" s="25">
        <v>83709</v>
      </c>
      <c r="R115" s="25">
        <v>46175</v>
      </c>
      <c r="S115" s="6">
        <f t="shared" si="43"/>
        <v>0.55161332712133704</v>
      </c>
    </row>
    <row r="116" spans="1:20" x14ac:dyDescent="0.25">
      <c r="A116" s="10"/>
      <c r="B116" s="5"/>
      <c r="C116" s="5" t="s">
        <v>29</v>
      </c>
      <c r="D116" s="9"/>
      <c r="E116" s="25">
        <v>3870</v>
      </c>
      <c r="F116" s="25">
        <v>2376</v>
      </c>
      <c r="G116" s="59">
        <f t="shared" si="44"/>
        <v>0.61395348837209307</v>
      </c>
      <c r="I116" s="8">
        <v>3819</v>
      </c>
      <c r="J116" s="15">
        <v>1607</v>
      </c>
      <c r="K116" s="6">
        <f t="shared" si="41"/>
        <v>0.42079078292746791</v>
      </c>
      <c r="M116" s="8">
        <v>3697</v>
      </c>
      <c r="N116" s="15">
        <v>2137</v>
      </c>
      <c r="O116" s="6">
        <f t="shared" si="42"/>
        <v>0.57803624560454425</v>
      </c>
      <c r="Q116" s="8">
        <v>3612</v>
      </c>
      <c r="R116" s="15">
        <v>1227</v>
      </c>
      <c r="S116" s="6">
        <f t="shared" si="43"/>
        <v>0.33970099667774084</v>
      </c>
    </row>
    <row r="117" spans="1:20" x14ac:dyDescent="0.25">
      <c r="A117" s="10"/>
      <c r="B117" s="5"/>
      <c r="C117" s="5" t="s">
        <v>28</v>
      </c>
      <c r="D117" s="9"/>
      <c r="E117" s="25">
        <v>71716</v>
      </c>
      <c r="F117" s="25">
        <v>38605</v>
      </c>
      <c r="G117" s="59">
        <f t="shared" si="44"/>
        <v>0.53830386524624907</v>
      </c>
      <c r="I117" s="8">
        <v>69365</v>
      </c>
      <c r="J117" s="15">
        <v>43072</v>
      </c>
      <c r="K117" s="6">
        <f t="shared" si="41"/>
        <v>0.62094716355510704</v>
      </c>
      <c r="M117" s="8">
        <v>65722</v>
      </c>
      <c r="N117" s="15">
        <v>39141</v>
      </c>
      <c r="O117" s="6">
        <f t="shared" si="42"/>
        <v>0.59555400018258731</v>
      </c>
      <c r="Q117" s="8">
        <v>61772</v>
      </c>
      <c r="R117" s="15">
        <v>36679</v>
      </c>
      <c r="S117" s="6">
        <f t="shared" si="43"/>
        <v>0.59378035355824643</v>
      </c>
    </row>
    <row r="118" spans="1:20" x14ac:dyDescent="0.25">
      <c r="A118" s="10"/>
      <c r="B118" s="5"/>
      <c r="C118" s="5" t="s">
        <v>27</v>
      </c>
      <c r="D118" s="9"/>
      <c r="E118" s="25">
        <v>418248</v>
      </c>
      <c r="F118" s="25">
        <v>346837</v>
      </c>
      <c r="G118" s="59">
        <f t="shared" si="44"/>
        <v>0.8292615864271915</v>
      </c>
      <c r="I118" s="8">
        <v>421935</v>
      </c>
      <c r="J118" s="15">
        <v>360496</v>
      </c>
      <c r="K118" s="6">
        <f t="shared" si="41"/>
        <v>0.85438752414471419</v>
      </c>
      <c r="M118" s="8">
        <v>413801</v>
      </c>
      <c r="N118" s="15">
        <v>344340</v>
      </c>
      <c r="O118" s="6">
        <f t="shared" si="42"/>
        <v>0.83213912001179313</v>
      </c>
      <c r="Q118" s="8">
        <v>336718</v>
      </c>
      <c r="R118" s="15">
        <v>275726</v>
      </c>
      <c r="S118" s="6">
        <f t="shared" si="43"/>
        <v>0.8188632624332528</v>
      </c>
    </row>
    <row r="119" spans="1:20" x14ac:dyDescent="0.25">
      <c r="A119" s="10"/>
      <c r="B119" s="5"/>
      <c r="C119" s="5" t="s">
        <v>71</v>
      </c>
      <c r="D119" s="9"/>
      <c r="E119" s="25">
        <v>368251</v>
      </c>
      <c r="F119" s="25">
        <v>258213</v>
      </c>
      <c r="G119" s="59">
        <f t="shared" si="44"/>
        <v>0.70118750526135709</v>
      </c>
      <c r="I119" s="8">
        <v>349897</v>
      </c>
      <c r="J119" s="15">
        <v>288787</v>
      </c>
      <c r="K119" s="6">
        <f t="shared" si="41"/>
        <v>0.82534860258876186</v>
      </c>
      <c r="M119" s="8">
        <v>337571</v>
      </c>
      <c r="N119" s="15">
        <v>267462</v>
      </c>
      <c r="O119" s="6">
        <f t="shared" si="42"/>
        <v>0.79231332075326377</v>
      </c>
      <c r="Q119" s="8">
        <v>322134</v>
      </c>
      <c r="R119" s="15">
        <v>267019</v>
      </c>
      <c r="S119" s="6">
        <f t="shared" si="43"/>
        <v>0.82890660408401473</v>
      </c>
    </row>
    <row r="120" spans="1:20" x14ac:dyDescent="0.25">
      <c r="A120" s="10"/>
      <c r="B120" s="5"/>
      <c r="C120" s="5" t="s">
        <v>26</v>
      </c>
      <c r="D120" s="10"/>
      <c r="E120" s="25">
        <v>55930</v>
      </c>
      <c r="F120" s="25">
        <v>37924</v>
      </c>
      <c r="G120" s="59">
        <f t="shared" si="44"/>
        <v>0.67806186304308957</v>
      </c>
      <c r="I120" s="15">
        <v>53743</v>
      </c>
      <c r="J120" s="7">
        <v>41061</v>
      </c>
      <c r="K120" s="6">
        <f t="shared" si="41"/>
        <v>0.76402508233630428</v>
      </c>
      <c r="M120" s="15">
        <v>51286</v>
      </c>
      <c r="N120" s="7">
        <v>39504</v>
      </c>
      <c r="O120" s="6">
        <f t="shared" si="42"/>
        <v>0.77026868931092307</v>
      </c>
      <c r="Q120" s="15">
        <v>48600</v>
      </c>
      <c r="R120" s="7">
        <v>39653</v>
      </c>
      <c r="S120" s="6">
        <f t="shared" si="43"/>
        <v>0.81590534979423868</v>
      </c>
    </row>
    <row r="121" spans="1:20" x14ac:dyDescent="0.25">
      <c r="A121" s="10"/>
      <c r="B121" s="5"/>
      <c r="C121" s="5" t="s">
        <v>25</v>
      </c>
      <c r="D121" s="10"/>
      <c r="E121" s="25">
        <v>1438</v>
      </c>
      <c r="F121" s="25">
        <v>176</v>
      </c>
      <c r="G121" s="59">
        <f t="shared" si="44"/>
        <v>0.12239221140472879</v>
      </c>
      <c r="I121" s="15">
        <v>1413</v>
      </c>
      <c r="J121" s="7">
        <v>277</v>
      </c>
      <c r="K121" s="6">
        <f t="shared" si="41"/>
        <v>0.19603680113234254</v>
      </c>
      <c r="M121" s="15">
        <v>1456</v>
      </c>
      <c r="N121" s="7">
        <v>153</v>
      </c>
      <c r="O121" s="6">
        <f t="shared" si="42"/>
        <v>0.10508241758241758</v>
      </c>
      <c r="Q121" s="15">
        <v>1493</v>
      </c>
      <c r="R121" s="7">
        <v>213</v>
      </c>
      <c r="S121" s="6">
        <f t="shared" si="43"/>
        <v>0.14266577361018085</v>
      </c>
    </row>
    <row r="122" spans="1:20" x14ac:dyDescent="0.25">
      <c r="A122" s="10"/>
      <c r="B122" s="5"/>
      <c r="C122" s="5" t="s">
        <v>24</v>
      </c>
      <c r="D122" s="10"/>
      <c r="E122" s="25">
        <v>34267</v>
      </c>
      <c r="F122" s="25">
        <v>22466</v>
      </c>
      <c r="G122" s="59">
        <f t="shared" si="44"/>
        <v>0.65561619050398345</v>
      </c>
      <c r="I122" s="15">
        <v>33672</v>
      </c>
      <c r="J122" s="7">
        <v>22198</v>
      </c>
      <c r="K122" s="6">
        <f t="shared" si="41"/>
        <v>0.65924210026134478</v>
      </c>
      <c r="M122" s="15">
        <v>33264</v>
      </c>
      <c r="N122" s="7">
        <v>20229</v>
      </c>
      <c r="O122" s="6">
        <f t="shared" si="42"/>
        <v>0.60813492063492058</v>
      </c>
      <c r="Q122" s="15">
        <v>32755</v>
      </c>
      <c r="R122" s="7">
        <v>20676</v>
      </c>
      <c r="S122" s="6">
        <f t="shared" si="43"/>
        <v>0.63123187299648909</v>
      </c>
    </row>
    <row r="123" spans="1:20" x14ac:dyDescent="0.25">
      <c r="A123" s="10"/>
      <c r="B123" s="5"/>
      <c r="C123" s="5" t="s">
        <v>23</v>
      </c>
      <c r="D123" s="10"/>
      <c r="E123" s="25">
        <v>34840</v>
      </c>
      <c r="F123" s="25">
        <v>23566</v>
      </c>
      <c r="G123" s="59">
        <f t="shared" si="44"/>
        <v>0.67640642939150397</v>
      </c>
      <c r="I123" s="15">
        <v>34368</v>
      </c>
      <c r="J123" s="7">
        <v>22353</v>
      </c>
      <c r="K123" s="6">
        <f t="shared" si="41"/>
        <v>0.65040153631284914</v>
      </c>
      <c r="M123" s="15">
        <v>33662</v>
      </c>
      <c r="N123" s="7">
        <v>22167</v>
      </c>
      <c r="O123" s="6">
        <f t="shared" si="42"/>
        <v>0.65851702216148778</v>
      </c>
      <c r="Q123" s="15">
        <v>32682</v>
      </c>
      <c r="R123" s="7">
        <v>20331</v>
      </c>
      <c r="S123" s="6">
        <f t="shared" si="43"/>
        <v>0.62208555167982371</v>
      </c>
    </row>
    <row r="124" spans="1:20" x14ac:dyDescent="0.25">
      <c r="A124" s="10"/>
      <c r="B124" s="5"/>
      <c r="C124" s="5" t="s">
        <v>22</v>
      </c>
      <c r="D124" s="10"/>
      <c r="E124" s="25">
        <v>35563</v>
      </c>
      <c r="F124" s="25">
        <v>11084</v>
      </c>
      <c r="G124" s="59">
        <f t="shared" si="44"/>
        <v>0.31167224362399121</v>
      </c>
      <c r="I124" s="15">
        <v>34907</v>
      </c>
      <c r="J124" s="7">
        <v>13574</v>
      </c>
      <c r="K124" s="6">
        <f t="shared" si="41"/>
        <v>0.38886183287019793</v>
      </c>
      <c r="M124" s="15">
        <v>33162</v>
      </c>
      <c r="N124" s="7">
        <v>11764</v>
      </c>
      <c r="O124" s="6">
        <f t="shared" si="42"/>
        <v>0.35474338097822811</v>
      </c>
      <c r="Q124" s="15">
        <v>31235</v>
      </c>
      <c r="R124" s="7">
        <v>9860</v>
      </c>
      <c r="S124" s="6">
        <f t="shared" si="43"/>
        <v>0.31567152233071877</v>
      </c>
    </row>
    <row r="125" spans="1:20" x14ac:dyDescent="0.25">
      <c r="A125" s="10"/>
      <c r="B125" s="5"/>
      <c r="C125" s="5" t="s">
        <v>21</v>
      </c>
      <c r="D125" s="10"/>
      <c r="E125" s="25">
        <v>1605</v>
      </c>
      <c r="F125" s="25">
        <v>1149</v>
      </c>
      <c r="G125" s="59">
        <f t="shared" si="44"/>
        <v>0.71588785046728975</v>
      </c>
      <c r="I125" s="15">
        <v>1580</v>
      </c>
      <c r="J125" s="7">
        <v>1055</v>
      </c>
      <c r="K125" s="6">
        <f t="shared" si="41"/>
        <v>0.66772151898734178</v>
      </c>
      <c r="M125" s="15">
        <v>1499</v>
      </c>
      <c r="N125" s="7">
        <v>987</v>
      </c>
      <c r="O125" s="6">
        <f t="shared" si="42"/>
        <v>0.65843895930620411</v>
      </c>
      <c r="Q125" s="15">
        <v>1434</v>
      </c>
      <c r="R125" s="7">
        <v>1154</v>
      </c>
      <c r="S125" s="6">
        <f t="shared" si="43"/>
        <v>0.80474198047419809</v>
      </c>
    </row>
    <row r="126" spans="1:20" x14ac:dyDescent="0.25">
      <c r="A126" s="10"/>
      <c r="B126" s="5"/>
      <c r="C126" s="5" t="s">
        <v>20</v>
      </c>
      <c r="D126" s="10"/>
      <c r="E126" s="25">
        <v>116086</v>
      </c>
      <c r="F126" s="25">
        <v>45246</v>
      </c>
      <c r="G126" s="59">
        <f t="shared" si="44"/>
        <v>0.38976276209017452</v>
      </c>
      <c r="I126" s="15">
        <v>113361</v>
      </c>
      <c r="J126" s="7">
        <v>45178</v>
      </c>
      <c r="K126" s="6">
        <f t="shared" si="41"/>
        <v>0.39853212304055186</v>
      </c>
      <c r="M126" s="15">
        <v>110276</v>
      </c>
      <c r="N126" s="7">
        <v>46765</v>
      </c>
      <c r="O126" s="6">
        <f t="shared" si="42"/>
        <v>0.42407232761434943</v>
      </c>
      <c r="Q126" s="15">
        <v>106020</v>
      </c>
      <c r="R126" s="7">
        <v>40928</v>
      </c>
      <c r="S126" s="6">
        <f t="shared" si="43"/>
        <v>0.3860403697415582</v>
      </c>
    </row>
    <row r="127" spans="1:20" x14ac:dyDescent="0.25">
      <c r="A127" s="10"/>
      <c r="B127" s="5"/>
      <c r="C127" s="5" t="s">
        <v>19</v>
      </c>
      <c r="D127" s="9"/>
      <c r="E127" s="25">
        <v>92837</v>
      </c>
      <c r="F127" s="25">
        <v>41419</v>
      </c>
      <c r="G127" s="59">
        <f t="shared" si="44"/>
        <v>0.44614754892984476</v>
      </c>
      <c r="I127" s="8">
        <v>95000</v>
      </c>
      <c r="J127" s="7">
        <v>41271</v>
      </c>
      <c r="K127" s="6">
        <f t="shared" si="41"/>
        <v>0.43443157894736845</v>
      </c>
      <c r="M127" s="8">
        <v>97075</v>
      </c>
      <c r="N127" s="7">
        <v>42844</v>
      </c>
      <c r="O127" s="6">
        <f t="shared" si="42"/>
        <v>0.44134947205768738</v>
      </c>
      <c r="Q127" s="8">
        <v>97897</v>
      </c>
      <c r="R127" s="7">
        <v>43846</v>
      </c>
      <c r="S127" s="6">
        <f t="shared" si="43"/>
        <v>0.44787889312236329</v>
      </c>
    </row>
    <row r="128" spans="1:20" x14ac:dyDescent="0.25">
      <c r="A128" s="10"/>
      <c r="B128" s="5"/>
      <c r="C128" s="5" t="s">
        <v>18</v>
      </c>
      <c r="D128" s="9"/>
      <c r="E128" s="57">
        <v>31510</v>
      </c>
      <c r="F128" s="57">
        <v>4999</v>
      </c>
      <c r="G128" s="59">
        <f t="shared" si="44"/>
        <v>0.15864804823865439</v>
      </c>
      <c r="H128" s="29"/>
      <c r="I128" s="15">
        <v>29700</v>
      </c>
      <c r="J128" s="7">
        <v>6278</v>
      </c>
      <c r="K128" s="6">
        <f t="shared" si="41"/>
        <v>0.21138047138047139</v>
      </c>
      <c r="L128" s="29"/>
      <c r="M128" s="15">
        <v>30185</v>
      </c>
      <c r="N128" s="7">
        <v>6605</v>
      </c>
      <c r="O128" s="6">
        <f t="shared" si="42"/>
        <v>0.21881729335762795</v>
      </c>
      <c r="Q128" s="15">
        <v>30289</v>
      </c>
      <c r="R128" s="7">
        <v>6484</v>
      </c>
      <c r="S128" s="6">
        <f t="shared" si="43"/>
        <v>0.21407111492621084</v>
      </c>
      <c r="T128" s="29"/>
    </row>
    <row r="129" spans="1:19" x14ac:dyDescent="0.25">
      <c r="A129" s="18" t="s">
        <v>17</v>
      </c>
      <c r="B129" s="17"/>
      <c r="C129" s="18"/>
      <c r="D129" s="10"/>
      <c r="F129"/>
      <c r="G129" s="61"/>
      <c r="I129" s="20"/>
      <c r="J129" s="20"/>
      <c r="K129" s="6"/>
      <c r="M129" s="20"/>
      <c r="N129" s="25"/>
      <c r="O129" s="6"/>
      <c r="Q129" s="20"/>
      <c r="R129" s="20"/>
      <c r="S129" s="6"/>
    </row>
    <row r="130" spans="1:19" x14ac:dyDescent="0.25">
      <c r="A130" s="10"/>
      <c r="B130" s="5"/>
      <c r="C130" s="19" t="s">
        <v>16</v>
      </c>
      <c r="D130" s="10"/>
      <c r="E130" s="58">
        <v>7234648</v>
      </c>
      <c r="F130" s="58">
        <v>4054435</v>
      </c>
      <c r="G130" s="59">
        <f>F130/E130</f>
        <v>0.5604191109228811</v>
      </c>
      <c r="I130" s="15">
        <v>7027529</v>
      </c>
      <c r="J130" s="15">
        <v>4035842</v>
      </c>
      <c r="K130" s="6">
        <f>J130/I130</f>
        <v>0.57429033732909529</v>
      </c>
      <c r="M130" s="15">
        <v>6811132</v>
      </c>
      <c r="N130" s="15">
        <v>3832240</v>
      </c>
      <c r="O130" s="6">
        <f>N130/M130</f>
        <v>0.56264362517126376</v>
      </c>
      <c r="Q130" s="15">
        <v>6573573</v>
      </c>
      <c r="R130" s="15">
        <v>3713614</v>
      </c>
      <c r="S130" s="6">
        <f>R130/Q130</f>
        <v>0.56493082224841806</v>
      </c>
    </row>
    <row r="131" spans="1:19" x14ac:dyDescent="0.25">
      <c r="A131" s="10"/>
      <c r="B131" s="5"/>
      <c r="C131" s="19" t="s">
        <v>15</v>
      </c>
      <c r="D131" s="10"/>
      <c r="E131" s="25">
        <f>SUM(E133:E147)</f>
        <v>3481549</v>
      </c>
      <c r="F131" s="25">
        <f>SUM(F133:F147)</f>
        <v>2930281</v>
      </c>
      <c r="G131" s="59">
        <f>F131/E131</f>
        <v>0.84166013461249578</v>
      </c>
      <c r="I131" s="15">
        <f>SUM(I133:I147)</f>
        <v>3368741</v>
      </c>
      <c r="J131" s="15">
        <f>SUM(J133:J147)</f>
        <v>2900989</v>
      </c>
      <c r="K131" s="6">
        <f>J131/I131</f>
        <v>0.86114931364566172</v>
      </c>
      <c r="M131" s="15">
        <f>SUM(M133:M147)</f>
        <v>3273279</v>
      </c>
      <c r="N131" s="15">
        <f>SUM(N133:N147)</f>
        <v>2787359</v>
      </c>
      <c r="O131" s="6">
        <f>N131/M131</f>
        <v>0.85154947072950393</v>
      </c>
      <c r="Q131" s="15">
        <f>SUM(Q133:Q147)</f>
        <v>3177358</v>
      </c>
      <c r="R131" s="15">
        <f>SUM(R133:R147)</f>
        <v>2711690</v>
      </c>
      <c r="S131" s="6">
        <f>R131/Q131</f>
        <v>0.85344175884492712</v>
      </c>
    </row>
    <row r="132" spans="1:19" x14ac:dyDescent="0.25">
      <c r="A132" s="10"/>
      <c r="B132" s="5"/>
      <c r="C132" s="19" t="s">
        <v>14</v>
      </c>
      <c r="D132" s="10"/>
      <c r="E132" s="59">
        <f>E131/E130</f>
        <v>0.48123267365599542</v>
      </c>
      <c r="F132" s="59">
        <f>F131/F130</f>
        <v>0.72273473369285735</v>
      </c>
      <c r="G132" s="59"/>
      <c r="I132" s="6">
        <f>I131/I130</f>
        <v>0.47936351454401682</v>
      </c>
      <c r="J132" s="6">
        <f>J131/J130</f>
        <v>0.71880638538376873</v>
      </c>
      <c r="K132" s="6"/>
      <c r="M132" s="6">
        <f>M131/M130</f>
        <v>0.48057782465528492</v>
      </c>
      <c r="N132" s="6">
        <f>N131/N130</f>
        <v>0.72734458175897121</v>
      </c>
      <c r="O132" s="6"/>
      <c r="Q132" s="6">
        <f>Q131/Q130</f>
        <v>0.4833532692190381</v>
      </c>
      <c r="R132" s="6">
        <f>R131/R130</f>
        <v>0.73020243891799197</v>
      </c>
      <c r="S132" s="6"/>
    </row>
    <row r="133" spans="1:19" x14ac:dyDescent="0.25">
      <c r="A133" s="18"/>
      <c r="B133" s="17"/>
      <c r="C133" s="5" t="s">
        <v>13</v>
      </c>
      <c r="D133" s="10"/>
      <c r="E133" s="25">
        <v>734532</v>
      </c>
      <c r="F133" s="25">
        <v>698140</v>
      </c>
      <c r="G133" s="59">
        <f>F133/E133</f>
        <v>0.95045552814581258</v>
      </c>
      <c r="I133" s="13">
        <v>712394</v>
      </c>
      <c r="J133" s="16">
        <v>668973</v>
      </c>
      <c r="K133" s="6">
        <f t="shared" ref="K133:K147" si="45">J133/I133</f>
        <v>0.93904917784259834</v>
      </c>
      <c r="M133" s="13">
        <v>704716</v>
      </c>
      <c r="N133" s="16">
        <v>647179</v>
      </c>
      <c r="O133" s="6">
        <f t="shared" ref="O133:O147" si="46">N133/M133</f>
        <v>0.91835434416133588</v>
      </c>
      <c r="Q133" s="13">
        <v>672503</v>
      </c>
      <c r="R133" s="16">
        <v>625584</v>
      </c>
      <c r="S133" s="6">
        <f t="shared" ref="S133:S147" si="47">R133/Q133</f>
        <v>0.93023228149168102</v>
      </c>
    </row>
    <row r="134" spans="1:19" x14ac:dyDescent="0.25">
      <c r="A134" s="18"/>
      <c r="B134" s="17"/>
      <c r="C134" s="5" t="s">
        <v>12</v>
      </c>
      <c r="D134" s="10"/>
      <c r="E134" s="25">
        <v>1301674</v>
      </c>
      <c r="F134" s="25">
        <v>1386630</v>
      </c>
      <c r="G134" s="59">
        <f>F134/E134</f>
        <v>1.0652667257700468</v>
      </c>
      <c r="I134" s="8">
        <v>1264288</v>
      </c>
      <c r="J134" s="7">
        <v>1394412</v>
      </c>
      <c r="K134" s="6">
        <f t="shared" si="45"/>
        <v>1.102922751778076</v>
      </c>
      <c r="M134" s="8">
        <v>1233514</v>
      </c>
      <c r="N134" s="7">
        <v>1336740</v>
      </c>
      <c r="O134" s="6">
        <f t="shared" si="46"/>
        <v>1.0836844981086555</v>
      </c>
      <c r="Q134" s="8">
        <v>1214229</v>
      </c>
      <c r="R134" s="7">
        <v>1320466</v>
      </c>
      <c r="S134" s="6">
        <f t="shared" si="47"/>
        <v>1.0874933805731868</v>
      </c>
    </row>
    <row r="135" spans="1:19" x14ac:dyDescent="0.25">
      <c r="A135" s="18"/>
      <c r="B135" s="17"/>
      <c r="C135" s="5" t="s">
        <v>11</v>
      </c>
      <c r="D135" s="10"/>
      <c r="E135" s="25">
        <v>76130</v>
      </c>
      <c r="F135" s="25">
        <v>51461</v>
      </c>
      <c r="G135" s="59">
        <f t="shared" ref="G135:G147" si="48">F135/E135</f>
        <v>0.67596216997241565</v>
      </c>
      <c r="I135" s="13">
        <v>68948</v>
      </c>
      <c r="J135" s="16">
        <v>41004</v>
      </c>
      <c r="K135" s="6">
        <f t="shared" si="45"/>
        <v>0.59470905610024949</v>
      </c>
      <c r="M135" s="13">
        <v>64855</v>
      </c>
      <c r="N135" s="16">
        <v>39587</v>
      </c>
      <c r="O135" s="6">
        <f t="shared" si="46"/>
        <v>0.61039241384627241</v>
      </c>
      <c r="Q135" s="13">
        <v>64296</v>
      </c>
      <c r="R135" s="16">
        <v>35910</v>
      </c>
      <c r="S135" s="6">
        <f t="shared" si="47"/>
        <v>0.55851063829787229</v>
      </c>
    </row>
    <row r="136" spans="1:19" ht="20.399999999999999" x14ac:dyDescent="0.25">
      <c r="A136" s="18"/>
      <c r="B136" s="17"/>
      <c r="C136" s="4" t="s">
        <v>72</v>
      </c>
      <c r="D136" s="10"/>
      <c r="E136" s="25">
        <v>120712</v>
      </c>
      <c r="F136" s="25">
        <v>92632</v>
      </c>
      <c r="G136" s="59">
        <f t="shared" si="48"/>
        <v>0.76738021074955265</v>
      </c>
      <c r="I136" s="13">
        <v>116275</v>
      </c>
      <c r="J136" s="16">
        <v>90877</v>
      </c>
      <c r="K136" s="56">
        <f t="shared" si="45"/>
        <v>0.78156955493442271</v>
      </c>
      <c r="M136" s="13">
        <v>107787</v>
      </c>
      <c r="N136" s="16">
        <v>86956</v>
      </c>
      <c r="O136" s="56">
        <f t="shared" si="46"/>
        <v>0.80673921715976882</v>
      </c>
      <c r="Q136" s="13">
        <v>106411</v>
      </c>
      <c r="R136" s="16">
        <v>83783</v>
      </c>
      <c r="S136" s="56">
        <f t="shared" si="47"/>
        <v>0.78735281126951162</v>
      </c>
    </row>
    <row r="137" spans="1:19" x14ac:dyDescent="0.25">
      <c r="A137" s="10"/>
      <c r="B137" s="5"/>
      <c r="C137" s="5" t="s">
        <v>10</v>
      </c>
      <c r="D137" s="10"/>
      <c r="E137" s="25">
        <v>118954</v>
      </c>
      <c r="F137" s="25">
        <v>6294</v>
      </c>
      <c r="G137" s="59">
        <f t="shared" si="48"/>
        <v>5.2911209375052538E-2</v>
      </c>
      <c r="I137" s="8">
        <v>115467</v>
      </c>
      <c r="J137" s="7">
        <v>7194</v>
      </c>
      <c r="K137" s="6">
        <f t="shared" si="45"/>
        <v>6.2303515290082878E-2</v>
      </c>
      <c r="M137" s="8">
        <v>111455</v>
      </c>
      <c r="N137" s="7">
        <v>6825</v>
      </c>
      <c r="O137" s="6">
        <f t="shared" si="46"/>
        <v>6.1235476201157421E-2</v>
      </c>
      <c r="Q137" s="8">
        <v>109368</v>
      </c>
      <c r="R137" s="7">
        <v>9517</v>
      </c>
      <c r="S137" s="6">
        <f t="shared" si="47"/>
        <v>8.7018140589569165E-2</v>
      </c>
    </row>
    <row r="138" spans="1:19" x14ac:dyDescent="0.25">
      <c r="A138" s="10"/>
      <c r="B138" s="5"/>
      <c r="C138" s="5" t="s">
        <v>9</v>
      </c>
      <c r="D138" s="10"/>
      <c r="E138" s="25">
        <v>32204</v>
      </c>
      <c r="F138" s="25">
        <v>19827</v>
      </c>
      <c r="G138" s="59">
        <f t="shared" si="48"/>
        <v>0.61566886101105456</v>
      </c>
      <c r="I138" s="8">
        <v>30604</v>
      </c>
      <c r="J138" s="7">
        <v>23810</v>
      </c>
      <c r="K138" s="6">
        <f t="shared" si="45"/>
        <v>0.77800287544111879</v>
      </c>
      <c r="M138" s="8">
        <v>28730</v>
      </c>
      <c r="N138" s="7">
        <v>21758</v>
      </c>
      <c r="O138" s="6">
        <f t="shared" si="46"/>
        <v>0.75732683605986773</v>
      </c>
      <c r="Q138" s="8">
        <v>27641</v>
      </c>
      <c r="R138" s="7">
        <v>18431</v>
      </c>
      <c r="S138" s="6">
        <f t="shared" si="47"/>
        <v>0.66679931985094609</v>
      </c>
    </row>
    <row r="139" spans="1:19" x14ac:dyDescent="0.25">
      <c r="A139" s="10"/>
      <c r="B139" s="5"/>
      <c r="C139" s="5" t="s">
        <v>8</v>
      </c>
      <c r="D139" s="10"/>
      <c r="E139" s="25">
        <v>595869</v>
      </c>
      <c r="F139" s="25">
        <v>349511</v>
      </c>
      <c r="G139" s="59">
        <f t="shared" si="48"/>
        <v>0.58655677674119644</v>
      </c>
      <c r="I139" s="8">
        <v>574351</v>
      </c>
      <c r="J139" s="7">
        <v>353647</v>
      </c>
      <c r="K139" s="6">
        <f t="shared" si="45"/>
        <v>0.61573323629627175</v>
      </c>
      <c r="M139" s="8">
        <v>547129</v>
      </c>
      <c r="N139" s="7">
        <v>341967</v>
      </c>
      <c r="O139" s="6">
        <f t="shared" si="46"/>
        <v>0.62502079034377633</v>
      </c>
      <c r="Q139" s="8">
        <v>521781</v>
      </c>
      <c r="R139" s="7">
        <v>322435</v>
      </c>
      <c r="S139" s="6">
        <f t="shared" si="47"/>
        <v>0.61795082611287111</v>
      </c>
    </row>
    <row r="140" spans="1:19" x14ac:dyDescent="0.25">
      <c r="A140" s="10"/>
      <c r="B140" s="5"/>
      <c r="C140" s="14" t="s">
        <v>7</v>
      </c>
      <c r="D140" s="10"/>
      <c r="E140" s="25">
        <v>15568</v>
      </c>
      <c r="F140" s="25">
        <v>3111</v>
      </c>
      <c r="G140" s="59">
        <f>F140/E140</f>
        <v>0.19983299075025693</v>
      </c>
      <c r="I140" s="8">
        <v>14717</v>
      </c>
      <c r="J140" s="7">
        <v>3831</v>
      </c>
      <c r="K140" s="6">
        <f t="shared" si="45"/>
        <v>0.2603112047292247</v>
      </c>
      <c r="M140" s="8">
        <v>13942</v>
      </c>
      <c r="N140" s="7">
        <v>3528</v>
      </c>
      <c r="O140" s="6">
        <f t="shared" si="46"/>
        <v>0.25304834313584851</v>
      </c>
      <c r="Q140" s="8">
        <v>13222</v>
      </c>
      <c r="R140" s="7">
        <v>3325</v>
      </c>
      <c r="S140" s="6">
        <f t="shared" si="47"/>
        <v>0.25147481470276811</v>
      </c>
    </row>
    <row r="141" spans="1:19" x14ac:dyDescent="0.25">
      <c r="A141" s="10"/>
      <c r="B141" s="5"/>
      <c r="C141" s="14" t="s">
        <v>6</v>
      </c>
      <c r="D141" s="10"/>
      <c r="E141" s="25">
        <v>213841</v>
      </c>
      <c r="F141" s="25">
        <v>212659</v>
      </c>
      <c r="G141" s="59">
        <f t="shared" si="48"/>
        <v>0.99447252865446756</v>
      </c>
      <c r="I141" s="8">
        <v>210306</v>
      </c>
      <c r="J141" s="7">
        <v>205078</v>
      </c>
      <c r="K141" s="6">
        <f t="shared" si="45"/>
        <v>0.97514098504084523</v>
      </c>
      <c r="M141" s="8">
        <v>208628</v>
      </c>
      <c r="N141" s="7">
        <v>197275</v>
      </c>
      <c r="O141" s="6">
        <f t="shared" si="46"/>
        <v>0.94558256801579843</v>
      </c>
      <c r="Q141" s="8">
        <v>202618</v>
      </c>
      <c r="R141" s="7">
        <v>184529</v>
      </c>
      <c r="S141" s="6">
        <f t="shared" si="47"/>
        <v>0.91072362771323379</v>
      </c>
    </row>
    <row r="142" spans="1:19" x14ac:dyDescent="0.25">
      <c r="A142" s="10"/>
      <c r="B142" s="5"/>
      <c r="C142" s="5" t="s">
        <v>5</v>
      </c>
      <c r="D142" s="10"/>
      <c r="E142" s="25">
        <v>30159</v>
      </c>
      <c r="F142" s="25">
        <v>14532</v>
      </c>
      <c r="G142" s="59">
        <f t="shared" si="48"/>
        <v>0.48184621506018105</v>
      </c>
      <c r="I142" s="8">
        <v>28777</v>
      </c>
      <c r="J142" s="7">
        <v>14178</v>
      </c>
      <c r="K142" s="6">
        <f t="shared" si="45"/>
        <v>0.49268513048615215</v>
      </c>
      <c r="M142" s="8">
        <v>28535</v>
      </c>
      <c r="N142" s="7">
        <v>14036</v>
      </c>
      <c r="O142" s="6">
        <f t="shared" si="46"/>
        <v>0.4918871561240582</v>
      </c>
      <c r="Q142" s="8">
        <v>27926</v>
      </c>
      <c r="R142" s="7">
        <v>19068</v>
      </c>
      <c r="S142" s="6">
        <f t="shared" si="47"/>
        <v>0.68280455489507985</v>
      </c>
    </row>
    <row r="143" spans="1:19" x14ac:dyDescent="0.25">
      <c r="A143" s="10"/>
      <c r="B143" s="5"/>
      <c r="C143" s="4" t="s">
        <v>4</v>
      </c>
      <c r="D143" s="10"/>
      <c r="E143" s="25">
        <v>24816</v>
      </c>
      <c r="F143" s="25">
        <v>9933</v>
      </c>
      <c r="G143" s="59">
        <f t="shared" si="48"/>
        <v>0.40026595744680848</v>
      </c>
      <c r="I143" s="8">
        <v>23871</v>
      </c>
      <c r="J143" s="7">
        <v>10617</v>
      </c>
      <c r="K143" s="6">
        <f t="shared" si="45"/>
        <v>0.44476561518160113</v>
      </c>
      <c r="M143" s="8">
        <v>23890</v>
      </c>
      <c r="N143" s="7">
        <v>9319</v>
      </c>
      <c r="O143" s="6">
        <f t="shared" si="46"/>
        <v>0.39007953118459604</v>
      </c>
      <c r="Q143" s="8">
        <v>23635</v>
      </c>
      <c r="R143" s="7">
        <v>11442</v>
      </c>
      <c r="S143" s="6">
        <f t="shared" si="47"/>
        <v>0.48411254495451661</v>
      </c>
    </row>
    <row r="144" spans="1:19" x14ac:dyDescent="0.25">
      <c r="A144" s="10"/>
      <c r="B144" s="5"/>
      <c r="C144" s="4" t="s">
        <v>3</v>
      </c>
      <c r="D144" s="10"/>
      <c r="E144" s="25">
        <v>113822</v>
      </c>
      <c r="F144" s="25">
        <v>36623</v>
      </c>
      <c r="G144" s="59">
        <f t="shared" si="48"/>
        <v>0.32175677812725134</v>
      </c>
      <c r="I144" s="13">
        <v>109415</v>
      </c>
      <c r="J144" s="12">
        <v>38347</v>
      </c>
      <c r="K144" s="6">
        <f t="shared" si="45"/>
        <v>0.35047296988529908</v>
      </c>
      <c r="M144" s="13">
        <v>105115</v>
      </c>
      <c r="N144" s="12">
        <v>36381</v>
      </c>
      <c r="O144" s="6">
        <f t="shared" si="46"/>
        <v>0.34610664510298245</v>
      </c>
      <c r="Q144" s="13">
        <v>100729</v>
      </c>
      <c r="R144" s="12">
        <v>35037</v>
      </c>
      <c r="S144" s="6">
        <f t="shared" si="47"/>
        <v>0.34783428804018701</v>
      </c>
    </row>
    <row r="145" spans="1:19" x14ac:dyDescent="0.25">
      <c r="A145" s="10"/>
      <c r="B145" s="5"/>
      <c r="C145" s="4" t="s">
        <v>2</v>
      </c>
      <c r="D145" s="10"/>
      <c r="E145" s="25">
        <v>363</v>
      </c>
      <c r="F145" s="25">
        <v>187</v>
      </c>
      <c r="G145" s="59">
        <f t="shared" si="48"/>
        <v>0.51515151515151514</v>
      </c>
      <c r="I145" s="13">
        <v>347</v>
      </c>
      <c r="J145" s="12">
        <v>189</v>
      </c>
      <c r="K145" s="6">
        <f t="shared" si="45"/>
        <v>0.54466858789625361</v>
      </c>
      <c r="M145" s="13">
        <v>353</v>
      </c>
      <c r="N145" s="12">
        <v>184</v>
      </c>
      <c r="O145" s="6">
        <f t="shared" si="46"/>
        <v>0.52124645892351273</v>
      </c>
      <c r="Q145" s="13">
        <v>381</v>
      </c>
      <c r="R145" s="12">
        <v>187</v>
      </c>
      <c r="S145" s="6">
        <f t="shared" si="47"/>
        <v>0.49081364829396323</v>
      </c>
    </row>
    <row r="146" spans="1:19" x14ac:dyDescent="0.25">
      <c r="A146" s="11"/>
      <c r="B146" s="5"/>
      <c r="C146" s="4" t="s">
        <v>1</v>
      </c>
      <c r="D146" s="9"/>
      <c r="E146" s="25">
        <v>31340</v>
      </c>
      <c r="F146" s="25">
        <v>12485</v>
      </c>
      <c r="G146" s="59">
        <f t="shared" si="48"/>
        <v>0.39837268666241227</v>
      </c>
      <c r="I146" s="8">
        <v>31006</v>
      </c>
      <c r="J146" s="7">
        <v>10558</v>
      </c>
      <c r="K146" s="6">
        <f t="shared" si="45"/>
        <v>0.3405147390827582</v>
      </c>
      <c r="M146" s="8">
        <v>30534</v>
      </c>
      <c r="N146" s="7">
        <v>9551</v>
      </c>
      <c r="O146" s="6">
        <f t="shared" si="46"/>
        <v>0.31279884718674267</v>
      </c>
      <c r="Q146" s="8">
        <v>31058</v>
      </c>
      <c r="R146" s="7">
        <v>9629</v>
      </c>
      <c r="S146" s="6">
        <f t="shared" si="47"/>
        <v>0.31003284177989565</v>
      </c>
    </row>
    <row r="147" spans="1:19" x14ac:dyDescent="0.25">
      <c r="A147" s="10"/>
      <c r="B147" s="5"/>
      <c r="C147" s="4" t="s">
        <v>0</v>
      </c>
      <c r="D147" s="9"/>
      <c r="E147" s="25">
        <v>71565</v>
      </c>
      <c r="F147" s="25">
        <v>36256</v>
      </c>
      <c r="G147" s="59">
        <f t="shared" si="48"/>
        <v>0.50661636274715294</v>
      </c>
      <c r="I147" s="8">
        <v>67975</v>
      </c>
      <c r="J147" s="7">
        <v>38274</v>
      </c>
      <c r="K147" s="6">
        <f t="shared" si="45"/>
        <v>0.5630599485104818</v>
      </c>
      <c r="L147" s="5"/>
      <c r="M147" s="8">
        <v>64096</v>
      </c>
      <c r="N147" s="7">
        <v>36073</v>
      </c>
      <c r="O147" s="6">
        <f t="shared" si="46"/>
        <v>0.56279643035446825</v>
      </c>
      <c r="Q147" s="8">
        <v>61560</v>
      </c>
      <c r="R147" s="7">
        <v>32347</v>
      </c>
      <c r="S147" s="6">
        <f t="shared" si="47"/>
        <v>0.52545484080571803</v>
      </c>
    </row>
    <row r="148" spans="1:19" x14ac:dyDescent="0.25">
      <c r="B148"/>
      <c r="L148" s="1"/>
      <c r="N148"/>
      <c r="O148"/>
    </row>
    <row r="149" spans="1:19" x14ac:dyDescent="0.25">
      <c r="B149"/>
      <c r="L149" s="1"/>
      <c r="N149"/>
      <c r="O149"/>
    </row>
    <row r="150" spans="1:19" x14ac:dyDescent="0.25">
      <c r="B150"/>
      <c r="L150" s="1"/>
      <c r="N150"/>
      <c r="O150"/>
    </row>
    <row r="151" spans="1:19" x14ac:dyDescent="0.25">
      <c r="B151"/>
      <c r="L151" s="1"/>
      <c r="N151"/>
      <c r="O151"/>
    </row>
    <row r="152" spans="1:19" x14ac:dyDescent="0.25">
      <c r="B152"/>
      <c r="L152" s="1"/>
      <c r="N152"/>
      <c r="O152"/>
    </row>
    <row r="153" spans="1:19" x14ac:dyDescent="0.25">
      <c r="B153"/>
      <c r="L153" s="1"/>
      <c r="N153"/>
      <c r="O153"/>
    </row>
    <row r="154" spans="1:19" x14ac:dyDescent="0.25">
      <c r="B154"/>
      <c r="L154" s="1"/>
      <c r="N154"/>
      <c r="O154"/>
    </row>
    <row r="155" spans="1:19" x14ac:dyDescent="0.25">
      <c r="B155"/>
      <c r="L155" s="1"/>
      <c r="N155"/>
      <c r="O155"/>
    </row>
    <row r="156" spans="1:19" x14ac:dyDescent="0.25">
      <c r="B156"/>
      <c r="L156" s="1"/>
      <c r="N156"/>
      <c r="O156"/>
    </row>
    <row r="157" spans="1:19" x14ac:dyDescent="0.25">
      <c r="B157"/>
      <c r="L157" s="1"/>
      <c r="N157"/>
      <c r="O157"/>
    </row>
    <row r="158" spans="1:19" x14ac:dyDescent="0.25">
      <c r="B158"/>
      <c r="L158" s="1"/>
      <c r="N158"/>
      <c r="O158"/>
    </row>
    <row r="159" spans="1:19" x14ac:dyDescent="0.25">
      <c r="B159"/>
      <c r="L159" s="1"/>
      <c r="N159"/>
      <c r="O159"/>
    </row>
    <row r="160" spans="1:19" x14ac:dyDescent="0.25">
      <c r="B160"/>
      <c r="L160" s="1"/>
      <c r="N160"/>
      <c r="O160"/>
    </row>
    <row r="161" spans="2:15" x14ac:dyDescent="0.25">
      <c r="B161"/>
      <c r="L161" s="1"/>
      <c r="N161"/>
      <c r="O161"/>
    </row>
    <row r="162" spans="2:15" x14ac:dyDescent="0.25">
      <c r="B162"/>
      <c r="L162" s="1"/>
      <c r="N162"/>
      <c r="O162"/>
    </row>
    <row r="163" spans="2:15" x14ac:dyDescent="0.25">
      <c r="B163"/>
      <c r="L163" s="1"/>
      <c r="N163"/>
      <c r="O163"/>
    </row>
    <row r="164" spans="2:15" x14ac:dyDescent="0.25">
      <c r="B164"/>
      <c r="N164"/>
    </row>
    <row r="165" spans="2:15" x14ac:dyDescent="0.25">
      <c r="B165"/>
      <c r="N165"/>
    </row>
    <row r="166" spans="2:15" x14ac:dyDescent="0.25">
      <c r="B166"/>
      <c r="N166"/>
    </row>
    <row r="167" spans="2:15" x14ac:dyDescent="0.25">
      <c r="B167"/>
      <c r="N167"/>
    </row>
    <row r="168" spans="2:15" x14ac:dyDescent="0.25">
      <c r="B168"/>
      <c r="N168"/>
    </row>
    <row r="169" spans="2:15" x14ac:dyDescent="0.25">
      <c r="B169"/>
      <c r="N169"/>
    </row>
    <row r="170" spans="2:15" x14ac:dyDescent="0.25">
      <c r="B170"/>
      <c r="N170"/>
    </row>
    <row r="171" spans="2:15" x14ac:dyDescent="0.25">
      <c r="B171"/>
      <c r="N171"/>
    </row>
    <row r="172" spans="2:15" x14ac:dyDescent="0.25">
      <c r="B172"/>
      <c r="N172"/>
    </row>
    <row r="173" spans="2:15" x14ac:dyDescent="0.25">
      <c r="B173"/>
      <c r="N173"/>
    </row>
    <row r="174" spans="2:15" x14ac:dyDescent="0.25">
      <c r="B174"/>
      <c r="N174"/>
    </row>
    <row r="175" spans="2:15" x14ac:dyDescent="0.25">
      <c r="B175"/>
      <c r="N175"/>
    </row>
    <row r="176" spans="2:15" x14ac:dyDescent="0.25">
      <c r="B176"/>
      <c r="N176"/>
    </row>
    <row r="177" spans="2:14" x14ac:dyDescent="0.25">
      <c r="B177"/>
      <c r="N177"/>
    </row>
    <row r="178" spans="2:14" x14ac:dyDescent="0.25">
      <c r="B178"/>
      <c r="N178"/>
    </row>
    <row r="179" spans="2:14" x14ac:dyDescent="0.25">
      <c r="B179"/>
      <c r="N179"/>
    </row>
    <row r="180" spans="2:14" x14ac:dyDescent="0.25">
      <c r="B180"/>
      <c r="N180"/>
    </row>
    <row r="181" spans="2:14" x14ac:dyDescent="0.25">
      <c r="B181"/>
      <c r="N181"/>
    </row>
    <row r="182" spans="2:14" x14ac:dyDescent="0.25">
      <c r="B182"/>
      <c r="N182"/>
    </row>
    <row r="183" spans="2:14" x14ac:dyDescent="0.25">
      <c r="B183"/>
      <c r="N183"/>
    </row>
    <row r="184" spans="2:14" x14ac:dyDescent="0.25">
      <c r="B184"/>
      <c r="N184"/>
    </row>
    <row r="185" spans="2:14" x14ac:dyDescent="0.25">
      <c r="B185"/>
      <c r="N185"/>
    </row>
    <row r="186" spans="2:14" x14ac:dyDescent="0.25">
      <c r="B186"/>
      <c r="N186"/>
    </row>
    <row r="187" spans="2:14" x14ac:dyDescent="0.25">
      <c r="B187"/>
      <c r="N187"/>
    </row>
    <row r="188" spans="2:14" x14ac:dyDescent="0.25">
      <c r="B188"/>
      <c r="N188"/>
    </row>
    <row r="189" spans="2:14" x14ac:dyDescent="0.25">
      <c r="B189"/>
      <c r="N189"/>
    </row>
    <row r="190" spans="2:14" x14ac:dyDescent="0.25">
      <c r="B190"/>
      <c r="N190"/>
    </row>
    <row r="191" spans="2:14" x14ac:dyDescent="0.25">
      <c r="B191"/>
      <c r="N191"/>
    </row>
    <row r="192" spans="2:14" x14ac:dyDescent="0.25">
      <c r="B192"/>
      <c r="N192"/>
    </row>
    <row r="193" spans="2:14" x14ac:dyDescent="0.25">
      <c r="B193"/>
      <c r="N193"/>
    </row>
    <row r="194" spans="2:14" x14ac:dyDescent="0.25">
      <c r="B194"/>
      <c r="N194"/>
    </row>
    <row r="195" spans="2:14" x14ac:dyDescent="0.25">
      <c r="B195"/>
      <c r="N195"/>
    </row>
    <row r="196" spans="2:14" x14ac:dyDescent="0.25">
      <c r="B196"/>
      <c r="N196"/>
    </row>
    <row r="197" spans="2:14" x14ac:dyDescent="0.25">
      <c r="B197"/>
      <c r="N197"/>
    </row>
    <row r="198" spans="2:14" x14ac:dyDescent="0.25">
      <c r="B198"/>
      <c r="N198"/>
    </row>
    <row r="199" spans="2:14" x14ac:dyDescent="0.25">
      <c r="B199"/>
      <c r="N199"/>
    </row>
    <row r="200" spans="2:14" x14ac:dyDescent="0.25">
      <c r="B200"/>
      <c r="N200"/>
    </row>
    <row r="201" spans="2:14" x14ac:dyDescent="0.25">
      <c r="B201"/>
      <c r="N201"/>
    </row>
    <row r="202" spans="2:14" x14ac:dyDescent="0.25">
      <c r="B202"/>
      <c r="N202"/>
    </row>
  </sheetData>
  <pageMargins left="0.5" right="0.5" top="0.5" bottom="0.5" header="0.5" footer="0.5"/>
  <pageSetup paperSize="5" orientation="landscape" r:id="rId1"/>
  <headerFooter alignWithMargins="0"/>
  <rowBreaks count="2" manualBreakCount="2">
    <brk id="40" max="16383" man="1"/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workbookViewId="0">
      <selection activeCell="O27" sqref="O27"/>
    </sheetView>
  </sheetViews>
  <sheetFormatPr defaultRowHeight="13.2" x14ac:dyDescent="0.25"/>
  <cols>
    <col min="1" max="1" width="5.44140625" customWidth="1"/>
    <col min="2" max="2" width="2.5546875" customWidth="1"/>
    <col min="3" max="3" width="49.6640625" bestFit="1" customWidth="1"/>
    <col min="4" max="4" width="2.6640625" customWidth="1"/>
    <col min="5" max="6" width="10" customWidth="1"/>
    <col min="7" max="7" width="6.33203125" customWidth="1"/>
    <col min="8" max="8" width="2.6640625" customWidth="1"/>
    <col min="9" max="10" width="10" customWidth="1"/>
    <col min="11" max="11" width="6.33203125" customWidth="1"/>
    <col min="12" max="12" width="1.6640625" customWidth="1"/>
    <col min="15" max="15" width="7.44140625" customWidth="1"/>
    <col min="16" max="16" width="1.44140625" customWidth="1"/>
  </cols>
  <sheetData>
    <row r="1" spans="1:40 16384:16384" x14ac:dyDescent="0.25">
      <c r="A1" s="51" t="s">
        <v>75</v>
      </c>
      <c r="B1" s="50"/>
      <c r="C1" s="49"/>
      <c r="D1" s="49"/>
      <c r="E1" s="49"/>
      <c r="F1" s="49"/>
      <c r="G1" s="49"/>
      <c r="H1" s="49"/>
      <c r="I1" s="48"/>
      <c r="J1" s="48"/>
      <c r="K1" s="48"/>
      <c r="L1" s="9"/>
      <c r="M1" s="48"/>
      <c r="N1" s="48"/>
      <c r="O1" s="52"/>
      <c r="Q1" s="48"/>
      <c r="R1" s="48"/>
      <c r="S1" s="48"/>
      <c r="U1" s="48"/>
      <c r="V1" s="48"/>
      <c r="W1" s="48"/>
    </row>
    <row r="2" spans="1:40 16384:16384" x14ac:dyDescent="0.25">
      <c r="A2" s="51" t="s">
        <v>67</v>
      </c>
      <c r="B2" s="50"/>
      <c r="C2" s="49"/>
      <c r="D2" s="49"/>
      <c r="E2" s="21"/>
      <c r="F2" s="23"/>
      <c r="G2" s="21"/>
      <c r="H2" s="49"/>
      <c r="I2" s="48"/>
      <c r="J2" s="48"/>
      <c r="K2" s="48"/>
      <c r="L2" s="9"/>
      <c r="M2" s="10"/>
      <c r="N2" s="10"/>
      <c r="O2" s="44"/>
      <c r="P2" s="9"/>
      <c r="Q2" s="10"/>
      <c r="R2" s="10"/>
      <c r="S2" s="10"/>
      <c r="T2" s="29"/>
      <c r="U2" s="10"/>
      <c r="V2" s="10"/>
      <c r="W2" s="10"/>
      <c r="X2" s="29"/>
      <c r="AB2" s="29"/>
      <c r="AC2" s="29"/>
      <c r="AD2" s="29"/>
      <c r="AE2" s="29"/>
      <c r="AF2" s="29"/>
      <c r="AG2" s="29"/>
      <c r="AH2" s="29"/>
    </row>
    <row r="3" spans="1:40 16384:16384" s="80" customFormat="1" x14ac:dyDescent="0.25">
      <c r="A3" s="82"/>
      <c r="B3" s="82"/>
      <c r="C3" s="88"/>
      <c r="D3" s="88"/>
      <c r="E3" s="78"/>
      <c r="F3" s="78">
        <v>2009</v>
      </c>
      <c r="G3" s="78"/>
      <c r="H3" s="92"/>
      <c r="I3" s="78"/>
      <c r="J3" s="78">
        <v>2008</v>
      </c>
      <c r="K3" s="78"/>
      <c r="L3" s="88"/>
      <c r="M3" s="78"/>
      <c r="N3" s="78">
        <v>2007</v>
      </c>
      <c r="O3" s="78"/>
      <c r="P3" s="88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XFD3" s="78"/>
    </row>
    <row r="4" spans="1:40 16384:16384" ht="31.2" x14ac:dyDescent="0.25">
      <c r="A4" s="83"/>
      <c r="B4" s="83"/>
      <c r="C4" s="83" t="s">
        <v>66</v>
      </c>
      <c r="D4" s="83"/>
      <c r="E4" s="45" t="s">
        <v>65</v>
      </c>
      <c r="F4" s="77" t="s">
        <v>64</v>
      </c>
      <c r="G4" s="45" t="s">
        <v>63</v>
      </c>
      <c r="H4" s="23"/>
      <c r="I4" s="45" t="s">
        <v>65</v>
      </c>
      <c r="J4" s="77" t="s">
        <v>64</v>
      </c>
      <c r="K4" s="45" t="s">
        <v>63</v>
      </c>
      <c r="L4" s="21"/>
      <c r="M4" s="45" t="s">
        <v>65</v>
      </c>
      <c r="N4" s="77" t="s">
        <v>64</v>
      </c>
      <c r="O4" s="45" t="s">
        <v>63</v>
      </c>
      <c r="P4" s="21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1:40 16384:16384" x14ac:dyDescent="0.25">
      <c r="A5" s="18" t="s">
        <v>62</v>
      </c>
      <c r="B5" s="5"/>
      <c r="C5" s="39"/>
      <c r="D5" s="39"/>
      <c r="E5" s="76"/>
      <c r="F5" s="43"/>
      <c r="G5" s="43"/>
      <c r="I5" s="43"/>
      <c r="J5" s="43"/>
      <c r="K5" s="43"/>
      <c r="L5" s="29"/>
      <c r="M5" s="43"/>
      <c r="N5" s="43"/>
      <c r="O5" s="43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40 16384:16384" x14ac:dyDescent="0.25">
      <c r="A6" s="10"/>
      <c r="B6" s="5"/>
      <c r="C6" s="19" t="s">
        <v>61</v>
      </c>
      <c r="D6" s="39"/>
      <c r="E6" s="70">
        <f>SUM(E11,E32,E56)</f>
        <v>9553028</v>
      </c>
      <c r="F6" s="70">
        <v>5773621</v>
      </c>
      <c r="G6" s="62">
        <f>F6/E6</f>
        <v>0.6043760156465573</v>
      </c>
      <c r="H6" s="72"/>
      <c r="I6" s="70">
        <f>SUM(I11,I32,I56)</f>
        <v>9689038</v>
      </c>
      <c r="J6" s="70">
        <v>5916910</v>
      </c>
      <c r="K6" s="62">
        <f>J6/I6</f>
        <v>0.61068085397126115</v>
      </c>
      <c r="L6" s="72"/>
      <c r="M6" s="42">
        <f>SUM(M11,M32,M56)</f>
        <v>9457651</v>
      </c>
      <c r="N6" s="42">
        <v>5842097</v>
      </c>
      <c r="O6" s="62">
        <f>N6/M6</f>
        <v>0.61771120545683067</v>
      </c>
      <c r="P6" s="74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1:40 16384:16384" x14ac:dyDescent="0.25">
      <c r="A7" s="10"/>
      <c r="B7" s="5"/>
      <c r="C7" s="19" t="s">
        <v>60</v>
      </c>
      <c r="D7" s="39"/>
      <c r="E7" s="40">
        <f>E12+E33+E57</f>
        <v>5957590</v>
      </c>
      <c r="F7" s="40">
        <f>F12+F33+F57</f>
        <v>4606407.0153568471</v>
      </c>
      <c r="G7" s="37">
        <f>F7/E7</f>
        <v>0.77319973602695835</v>
      </c>
      <c r="I7" s="40">
        <f>I12+I33+I57</f>
        <v>6103487</v>
      </c>
      <c r="J7" s="40">
        <f>J12+J33+J57</f>
        <v>4746123</v>
      </c>
      <c r="K7" s="37">
        <f>J7/I7</f>
        <v>0.77760843924137135</v>
      </c>
      <c r="M7" s="40">
        <f>M12+M33+M57</f>
        <v>5982852</v>
      </c>
      <c r="N7" s="40">
        <f>N12+N33+N57</f>
        <v>4697331</v>
      </c>
      <c r="O7" s="37">
        <f>N7/M7</f>
        <v>0.7851324084232737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 16384:16384" x14ac:dyDescent="0.25">
      <c r="A8" s="10"/>
      <c r="B8" s="5"/>
      <c r="C8" s="19" t="s">
        <v>59</v>
      </c>
      <c r="D8" s="39"/>
      <c r="E8" s="38">
        <f>E7/E6</f>
        <v>0.62363367928995916</v>
      </c>
      <c r="F8" s="38">
        <f>F7/F6</f>
        <v>0.79783675017062028</v>
      </c>
      <c r="G8" s="37"/>
      <c r="I8" s="38">
        <f>I7/I6</f>
        <v>0.62993735807414519</v>
      </c>
      <c r="J8" s="38">
        <f>J7/J6</f>
        <v>0.80212864485009916</v>
      </c>
      <c r="K8" s="37"/>
      <c r="M8" s="38">
        <f>M7/M6</f>
        <v>0.63259386500939818</v>
      </c>
      <c r="N8" s="38">
        <f>N7/N6</f>
        <v>0.80404878590684137</v>
      </c>
      <c r="O8" s="37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 16384:16384" x14ac:dyDescent="0.25">
      <c r="A9" s="24"/>
      <c r="B9" s="22"/>
      <c r="C9" s="36" t="s">
        <v>58</v>
      </c>
      <c r="D9" s="35"/>
      <c r="E9" s="34">
        <f>E7*0.982686520022746</f>
        <v>5854443.3848223118</v>
      </c>
      <c r="F9" s="33">
        <v>4606407.0153568471</v>
      </c>
      <c r="G9" s="32">
        <f>F9/E9</f>
        <v>0.78682236936460803</v>
      </c>
      <c r="H9" s="77"/>
      <c r="I9" s="34">
        <f>I7*0.982652240152118</f>
        <v>5997605.1732893307</v>
      </c>
      <c r="J9" s="33">
        <f>J7</f>
        <v>4746123</v>
      </c>
      <c r="K9" s="32">
        <f>J9/I9</f>
        <v>0.79133635223891086</v>
      </c>
      <c r="L9" s="21"/>
      <c r="M9" s="34">
        <f>M7*0.986824867175481</f>
        <v>5904027.1302305609</v>
      </c>
      <c r="N9" s="33">
        <f>N7</f>
        <v>4697331</v>
      </c>
      <c r="O9" s="32">
        <f>N9/M9</f>
        <v>0.79561473827722107</v>
      </c>
      <c r="P9" s="21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 16384:16384" x14ac:dyDescent="0.25">
      <c r="A10" s="31" t="s">
        <v>57</v>
      </c>
      <c r="B10" s="5"/>
      <c r="C10" s="14"/>
      <c r="D10" s="14"/>
      <c r="E10" s="20"/>
      <c r="F10" s="20"/>
      <c r="G10" s="6"/>
      <c r="H10" s="54"/>
      <c r="I10" s="20"/>
      <c r="J10" s="20"/>
      <c r="K10" s="6"/>
      <c r="M10" s="20"/>
      <c r="N10" s="20"/>
      <c r="O10" s="6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 16384:16384" x14ac:dyDescent="0.25">
      <c r="A11" s="14"/>
      <c r="B11" s="4"/>
      <c r="C11" s="19" t="s">
        <v>56</v>
      </c>
      <c r="D11" s="14"/>
      <c r="E11" s="8">
        <v>1012121</v>
      </c>
      <c r="F11" s="7">
        <v>609506</v>
      </c>
      <c r="G11" s="6">
        <f>F11/E11</f>
        <v>0.60220665315708299</v>
      </c>
      <c r="I11" s="8">
        <v>1098761</v>
      </c>
      <c r="J11" s="7">
        <v>644343</v>
      </c>
      <c r="K11" s="6">
        <f>J11/I11</f>
        <v>0.5864268935646606</v>
      </c>
      <c r="M11" s="8">
        <v>1188043</v>
      </c>
      <c r="N11" s="7">
        <v>706380</v>
      </c>
      <c r="O11" s="6">
        <f>N11/M11</f>
        <v>0.59457443880398264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 16384:16384" x14ac:dyDescent="0.25">
      <c r="A12" s="14"/>
      <c r="B12" s="4"/>
      <c r="C12" s="19" t="s">
        <v>55</v>
      </c>
      <c r="D12" s="14"/>
      <c r="E12" s="8">
        <f>SUM(E14:E30)</f>
        <v>815171</v>
      </c>
      <c r="F12" s="8">
        <f>SUM(F14:F30)</f>
        <v>547794.87680981762</v>
      </c>
      <c r="G12" s="6">
        <f>F12/E12</f>
        <v>0.67199995683091962</v>
      </c>
      <c r="I12" s="8">
        <f>SUM(I14:I30)</f>
        <v>890260</v>
      </c>
      <c r="J12" s="8">
        <f>SUM(J14:J30)</f>
        <v>571140</v>
      </c>
      <c r="K12" s="6">
        <f>J12/I12</f>
        <v>0.64154292004582936</v>
      </c>
      <c r="M12" s="8">
        <f>SUM(M14:M30)</f>
        <v>978182</v>
      </c>
      <c r="N12" s="8">
        <f>SUM(N14:N30)</f>
        <v>639633</v>
      </c>
      <c r="O12" s="6">
        <f>N12/M12</f>
        <v>0.653899785520486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 16384:16384" x14ac:dyDescent="0.25">
      <c r="A13" s="14"/>
      <c r="B13" s="4"/>
      <c r="C13" s="19" t="s">
        <v>54</v>
      </c>
      <c r="D13" s="14"/>
      <c r="E13" s="27">
        <f>E12/E11</f>
        <v>0.80540864185211059</v>
      </c>
      <c r="F13" s="27">
        <f>F12/F11</f>
        <v>0.89875223018283268</v>
      </c>
      <c r="G13" s="6"/>
      <c r="I13" s="27">
        <f>I12/I11</f>
        <v>0.81023989748453029</v>
      </c>
      <c r="J13" s="27">
        <f>J12/J11</f>
        <v>0.88639125434745158</v>
      </c>
      <c r="K13" s="6"/>
      <c r="M13" s="27">
        <f>M12/M11</f>
        <v>0.82335572028958548</v>
      </c>
      <c r="N13" s="27">
        <f>N12/N11</f>
        <v>0.90550836660154588</v>
      </c>
      <c r="O13" s="6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 16384:16384" x14ac:dyDescent="0.25">
      <c r="A14" s="14"/>
      <c r="B14" s="5"/>
      <c r="C14" s="4" t="s">
        <v>69</v>
      </c>
      <c r="D14" s="9"/>
      <c r="E14" s="8">
        <v>318583</v>
      </c>
      <c r="F14" s="15">
        <v>313080</v>
      </c>
      <c r="G14" s="6">
        <f t="shared" ref="G14:G30" si="0">F14/E14</f>
        <v>0.98272663638675006</v>
      </c>
      <c r="I14" s="8">
        <v>343337</v>
      </c>
      <c r="J14" s="15">
        <v>313617</v>
      </c>
      <c r="K14" s="6">
        <f>J14/I14</f>
        <v>0.9134378176543746</v>
      </c>
      <c r="M14" s="8">
        <v>400573</v>
      </c>
      <c r="N14" s="15">
        <v>367373</v>
      </c>
      <c r="O14" s="6">
        <f>N14/M14</f>
        <v>0.91711872742296663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</row>
    <row r="15" spans="1:40 16384:16384" x14ac:dyDescent="0.25">
      <c r="A15" s="19"/>
      <c r="B15" s="30"/>
      <c r="C15" s="30" t="s">
        <v>53</v>
      </c>
      <c r="D15" s="9"/>
      <c r="E15" s="8">
        <v>139025</v>
      </c>
      <c r="F15" s="7">
        <v>74034</v>
      </c>
      <c r="G15" s="6">
        <f t="shared" si="0"/>
        <v>0.5325229275310196</v>
      </c>
      <c r="I15" s="8">
        <v>156538</v>
      </c>
      <c r="J15" s="7">
        <v>82596</v>
      </c>
      <c r="K15" s="6">
        <f>J15/I15</f>
        <v>0.5276418505410827</v>
      </c>
      <c r="M15" s="8">
        <v>171814</v>
      </c>
      <c r="N15" s="7">
        <v>96536</v>
      </c>
      <c r="O15" s="6">
        <f>N15/M15</f>
        <v>0.56186341043221155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 16384:16384" x14ac:dyDescent="0.25">
      <c r="A16" s="14"/>
      <c r="B16" s="4"/>
      <c r="C16" s="4" t="s">
        <v>52</v>
      </c>
      <c r="D16" s="9"/>
      <c r="E16" s="8">
        <v>42818</v>
      </c>
      <c r="F16" s="7">
        <v>28936</v>
      </c>
      <c r="G16" s="6">
        <f t="shared" si="0"/>
        <v>0.6757905553739082</v>
      </c>
      <c r="I16" s="8">
        <v>46093</v>
      </c>
      <c r="J16" s="7">
        <v>30606</v>
      </c>
      <c r="K16" s="6">
        <f>J16/I16</f>
        <v>0.66400538042652901</v>
      </c>
      <c r="M16" s="8">
        <v>46762</v>
      </c>
      <c r="N16" s="7">
        <v>33609</v>
      </c>
      <c r="O16" s="6">
        <f>N16/M16</f>
        <v>0.71872460544886874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x14ac:dyDescent="0.25">
      <c r="A17" s="19"/>
      <c r="B17" s="4"/>
      <c r="C17" s="10" t="s">
        <v>51</v>
      </c>
      <c r="D17" s="10"/>
      <c r="E17" s="15">
        <v>37432</v>
      </c>
      <c r="F17" s="7">
        <v>15475</v>
      </c>
      <c r="G17" s="6">
        <f t="shared" si="0"/>
        <v>0.41341632827527247</v>
      </c>
      <c r="I17" s="15">
        <v>41619</v>
      </c>
      <c r="J17" s="7">
        <v>18331</v>
      </c>
      <c r="K17" s="6">
        <f>J17/I17</f>
        <v>0.4404478723659867</v>
      </c>
      <c r="M17" s="15">
        <v>44806</v>
      </c>
      <c r="N17" s="7">
        <v>15791</v>
      </c>
      <c r="O17" s="6">
        <f>N17/M17</f>
        <v>0.352430478060974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x14ac:dyDescent="0.25">
      <c r="A18" s="19"/>
      <c r="B18" s="4"/>
      <c r="C18" s="10" t="s">
        <v>50</v>
      </c>
      <c r="D18" s="10"/>
      <c r="E18" s="15">
        <v>3116</v>
      </c>
      <c r="F18" s="7">
        <v>686</v>
      </c>
      <c r="G18" s="6">
        <f t="shared" si="0"/>
        <v>0.22015404364569963</v>
      </c>
      <c r="I18" s="15">
        <v>3394</v>
      </c>
      <c r="J18" s="7">
        <v>788</v>
      </c>
      <c r="K18" s="6">
        <f t="shared" ref="K18:K20" si="1">J18/I18</f>
        <v>0.23217442545668826</v>
      </c>
      <c r="M18" s="15">
        <v>3463</v>
      </c>
      <c r="N18" s="7">
        <v>1377</v>
      </c>
      <c r="O18" s="6">
        <f t="shared" ref="O18:O20" si="2">N18/M18</f>
        <v>0.39763211088651457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x14ac:dyDescent="0.25">
      <c r="A19" s="19"/>
      <c r="B19" s="4"/>
      <c r="C19" s="10" t="s">
        <v>49</v>
      </c>
      <c r="D19" s="10"/>
      <c r="E19" s="15">
        <v>31823</v>
      </c>
      <c r="F19" s="7">
        <v>16966</v>
      </c>
      <c r="G19" s="6">
        <f t="shared" si="0"/>
        <v>0.53313641077208307</v>
      </c>
      <c r="I19" s="15">
        <v>36404</v>
      </c>
      <c r="J19" s="7">
        <v>19865</v>
      </c>
      <c r="K19" s="6">
        <f t="shared" si="1"/>
        <v>0.54568179320953736</v>
      </c>
      <c r="M19" s="15">
        <v>36908</v>
      </c>
      <c r="N19" s="7">
        <v>19497</v>
      </c>
      <c r="O19" s="6">
        <f t="shared" si="2"/>
        <v>0.52825945594451063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x14ac:dyDescent="0.25">
      <c r="A20" s="19"/>
      <c r="B20" s="4"/>
      <c r="C20" s="10" t="s">
        <v>48</v>
      </c>
      <c r="D20" s="10"/>
      <c r="E20" s="15">
        <v>17072</v>
      </c>
      <c r="F20" s="7">
        <v>5046</v>
      </c>
      <c r="G20" s="6">
        <f t="shared" si="0"/>
        <v>0.29557169634489222</v>
      </c>
      <c r="I20" s="15">
        <v>19489</v>
      </c>
      <c r="J20" s="7">
        <v>4832</v>
      </c>
      <c r="K20" s="6">
        <f t="shared" si="1"/>
        <v>0.24793473241315614</v>
      </c>
      <c r="M20" s="15">
        <v>21108</v>
      </c>
      <c r="N20" s="7">
        <v>6667</v>
      </c>
      <c r="O20" s="6">
        <f t="shared" si="2"/>
        <v>0.31585180974038279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x14ac:dyDescent="0.25">
      <c r="A21" s="19"/>
      <c r="B21" s="4"/>
      <c r="C21" s="10" t="s">
        <v>47</v>
      </c>
      <c r="D21" s="10"/>
      <c r="E21" s="15">
        <v>4500</v>
      </c>
      <c r="F21" s="7">
        <v>3501.3914006103105</v>
      </c>
      <c r="G21" s="6">
        <f>F21/E21</f>
        <v>0.77808697791340231</v>
      </c>
      <c r="I21" s="15">
        <v>4866</v>
      </c>
      <c r="J21" s="7">
        <v>3476</v>
      </c>
      <c r="K21" s="6">
        <f>J21/I21</f>
        <v>0.7143444307439375</v>
      </c>
      <c r="M21" s="15">
        <v>4878</v>
      </c>
      <c r="N21" s="7">
        <v>4158</v>
      </c>
      <c r="O21" s="6">
        <f>N21/M21</f>
        <v>0.85239852398523985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x14ac:dyDescent="0.25">
      <c r="A22" s="2"/>
      <c r="B22" s="2"/>
      <c r="C22" s="2" t="s">
        <v>70</v>
      </c>
      <c r="D22" s="2"/>
      <c r="E22" s="15">
        <v>39693</v>
      </c>
      <c r="F22" s="7">
        <v>26429</v>
      </c>
      <c r="G22" s="6">
        <f>F22/E22</f>
        <v>0.66583528581865825</v>
      </c>
      <c r="I22" s="15">
        <v>41480</v>
      </c>
      <c r="J22" s="7">
        <v>24437</v>
      </c>
      <c r="K22" s="6">
        <f>J22/I22</f>
        <v>0.58912729026036648</v>
      </c>
      <c r="M22" s="15">
        <v>42142</v>
      </c>
      <c r="N22" s="7">
        <v>23483</v>
      </c>
      <c r="O22" s="6">
        <f>N22/M22</f>
        <v>0.55723506240804899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x14ac:dyDescent="0.25">
      <c r="A23" s="19"/>
      <c r="B23" s="4"/>
      <c r="C23" s="10" t="s">
        <v>46</v>
      </c>
      <c r="D23" s="10"/>
      <c r="E23" s="15">
        <v>52234</v>
      </c>
      <c r="F23" s="7">
        <v>18568</v>
      </c>
      <c r="G23" s="6">
        <f t="shared" si="0"/>
        <v>0.35547727533790252</v>
      </c>
      <c r="I23" s="15">
        <v>55092</v>
      </c>
      <c r="J23" s="7">
        <v>17423</v>
      </c>
      <c r="K23" s="6">
        <f t="shared" ref="K23:K30" si="3">J23/I23</f>
        <v>0.31625281347564077</v>
      </c>
      <c r="M23" s="15">
        <v>55236</v>
      </c>
      <c r="N23" s="7">
        <v>19100</v>
      </c>
      <c r="O23" s="6">
        <f t="shared" ref="O23:O30" si="4">N23/M23</f>
        <v>0.3457889782026215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x14ac:dyDescent="0.25">
      <c r="A24" s="19"/>
      <c r="B24" s="4"/>
      <c r="C24" s="10" t="s">
        <v>45</v>
      </c>
      <c r="D24" s="10"/>
      <c r="E24" s="15">
        <v>4193</v>
      </c>
      <c r="F24" s="7">
        <v>1654.2504103450017</v>
      </c>
      <c r="G24" s="6">
        <f t="shared" si="0"/>
        <v>0.3945266898032439</v>
      </c>
      <c r="I24" s="15">
        <v>4190</v>
      </c>
      <c r="J24" s="7">
        <v>1721</v>
      </c>
      <c r="K24" s="6">
        <f t="shared" si="3"/>
        <v>0.41073985680190933</v>
      </c>
      <c r="M24" s="15">
        <v>4038</v>
      </c>
      <c r="N24" s="7">
        <v>2009</v>
      </c>
      <c r="O24" s="6">
        <f t="shared" si="4"/>
        <v>0.49752352649826648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x14ac:dyDescent="0.25">
      <c r="A25" s="19"/>
      <c r="B25" s="4"/>
      <c r="C25" s="10" t="s">
        <v>44</v>
      </c>
      <c r="D25" s="10"/>
      <c r="E25" s="15">
        <v>10793</v>
      </c>
      <c r="F25" s="7">
        <v>4819</v>
      </c>
      <c r="G25" s="6">
        <f t="shared" si="0"/>
        <v>0.44649309737793014</v>
      </c>
      <c r="I25" s="15">
        <v>14411</v>
      </c>
      <c r="J25" s="7">
        <v>11551</v>
      </c>
      <c r="K25" s="6">
        <f t="shared" si="3"/>
        <v>0.80154048990354587</v>
      </c>
      <c r="M25" s="15">
        <v>16248</v>
      </c>
      <c r="N25" s="7">
        <v>6802</v>
      </c>
      <c r="O25" s="6">
        <f t="shared" si="4"/>
        <v>0.41863613983259479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x14ac:dyDescent="0.25">
      <c r="A26" s="19"/>
      <c r="B26" s="4"/>
      <c r="C26" s="10" t="s">
        <v>43</v>
      </c>
      <c r="D26" s="10"/>
      <c r="E26" s="15">
        <v>10339</v>
      </c>
      <c r="F26" s="7">
        <v>6894</v>
      </c>
      <c r="G26" s="6">
        <f t="shared" si="0"/>
        <v>0.66679562820388816</v>
      </c>
      <c r="I26" s="15">
        <v>13508</v>
      </c>
      <c r="J26" s="7">
        <v>8760</v>
      </c>
      <c r="K26" s="6">
        <f t="shared" si="3"/>
        <v>0.64850458987266801</v>
      </c>
      <c r="M26" s="15">
        <v>17438</v>
      </c>
      <c r="N26" s="7">
        <v>10704</v>
      </c>
      <c r="O26" s="6">
        <f t="shared" si="4"/>
        <v>0.61383186145200141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x14ac:dyDescent="0.25">
      <c r="A27" s="19"/>
      <c r="B27" s="4"/>
      <c r="C27" s="10" t="s">
        <v>42</v>
      </c>
      <c r="D27" s="10"/>
      <c r="E27" s="15">
        <v>23700</v>
      </c>
      <c r="F27" s="7">
        <v>7321</v>
      </c>
      <c r="G27" s="6">
        <f t="shared" si="0"/>
        <v>0.30890295358649789</v>
      </c>
      <c r="I27" s="15">
        <v>25717</v>
      </c>
      <c r="J27" s="7">
        <v>7796</v>
      </c>
      <c r="K27" s="6">
        <f t="shared" si="3"/>
        <v>0.30314577905665513</v>
      </c>
      <c r="M27" s="15">
        <v>27078</v>
      </c>
      <c r="N27" s="7">
        <v>7851</v>
      </c>
      <c r="O27" s="6">
        <f t="shared" si="4"/>
        <v>0.289940172834035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x14ac:dyDescent="0.25">
      <c r="A28" s="19"/>
      <c r="B28" s="4"/>
      <c r="C28" s="10" t="s">
        <v>41</v>
      </c>
      <c r="D28" s="10"/>
      <c r="E28" s="15">
        <v>4654</v>
      </c>
      <c r="F28" s="7">
        <v>2816.2349988623023</v>
      </c>
      <c r="G28" s="6">
        <f t="shared" si="0"/>
        <v>0.60512140070096743</v>
      </c>
      <c r="I28" s="15">
        <v>5171</v>
      </c>
      <c r="J28" s="7">
        <v>3638</v>
      </c>
      <c r="K28" s="6">
        <f t="shared" si="3"/>
        <v>0.70353896731773347</v>
      </c>
      <c r="M28" s="15">
        <v>5391</v>
      </c>
      <c r="N28" s="7">
        <v>1801</v>
      </c>
      <c r="O28" s="6">
        <f t="shared" si="4"/>
        <v>0.33407531070302354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x14ac:dyDescent="0.25">
      <c r="A29" s="19"/>
      <c r="B29" s="4"/>
      <c r="C29" s="10" t="s">
        <v>40</v>
      </c>
      <c r="D29" s="10"/>
      <c r="E29" s="15">
        <v>59202</v>
      </c>
      <c r="F29" s="7">
        <v>14859</v>
      </c>
      <c r="G29" s="6">
        <f t="shared" si="0"/>
        <v>0.25098814229249011</v>
      </c>
      <c r="I29" s="15">
        <v>64534</v>
      </c>
      <c r="J29" s="7">
        <v>14810</v>
      </c>
      <c r="K29" s="6">
        <f t="shared" si="3"/>
        <v>0.22949143087364801</v>
      </c>
      <c r="M29" s="15">
        <v>67185</v>
      </c>
      <c r="N29" s="7">
        <v>17585</v>
      </c>
      <c r="O29" s="6">
        <f t="shared" si="4"/>
        <v>0.26173997171987795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x14ac:dyDescent="0.25">
      <c r="A30" s="19"/>
      <c r="B30" s="4"/>
      <c r="C30" s="10" t="s">
        <v>39</v>
      </c>
      <c r="D30" s="10"/>
      <c r="E30" s="15">
        <v>15994</v>
      </c>
      <c r="F30" s="7">
        <v>6710</v>
      </c>
      <c r="G30" s="6">
        <f t="shared" si="0"/>
        <v>0.41953232462173318</v>
      </c>
      <c r="I30" s="15">
        <v>14417</v>
      </c>
      <c r="J30" s="7">
        <v>6893</v>
      </c>
      <c r="K30" s="6">
        <f t="shared" si="3"/>
        <v>0.4781161129222446</v>
      </c>
      <c r="M30" s="15">
        <v>13114</v>
      </c>
      <c r="N30" s="7">
        <v>5290</v>
      </c>
      <c r="O30" s="6">
        <f t="shared" si="4"/>
        <v>0.40338569467744395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x14ac:dyDescent="0.25">
      <c r="A31" s="28" t="s">
        <v>38</v>
      </c>
      <c r="B31" s="26"/>
      <c r="C31" s="19"/>
      <c r="D31" s="19"/>
      <c r="E31" s="20"/>
      <c r="F31" s="20"/>
      <c r="G31" s="6"/>
      <c r="I31" s="20"/>
      <c r="J31" s="20"/>
      <c r="K31" s="6"/>
      <c r="M31" s="20"/>
      <c r="N31" s="20"/>
      <c r="O31" s="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x14ac:dyDescent="0.25">
      <c r="A32" s="10"/>
      <c r="B32" s="5"/>
      <c r="C32" s="19" t="s">
        <v>37</v>
      </c>
      <c r="D32" s="10"/>
      <c r="E32" s="8">
        <v>2167901</v>
      </c>
      <c r="F32" s="7">
        <v>1419068</v>
      </c>
      <c r="G32" s="6">
        <f>F32/E32</f>
        <v>0.65458155146383534</v>
      </c>
      <c r="I32" s="8">
        <v>2264460</v>
      </c>
      <c r="J32" s="7">
        <v>1498781</v>
      </c>
      <c r="K32" s="6">
        <f>J32/I32</f>
        <v>0.66187126290594667</v>
      </c>
      <c r="M32" s="8">
        <v>2178988</v>
      </c>
      <c r="N32" s="7">
        <v>1399094</v>
      </c>
      <c r="O32" s="6">
        <f>N32/M32</f>
        <v>0.64208430702693176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x14ac:dyDescent="0.25">
      <c r="A33" s="10"/>
      <c r="B33" s="5"/>
      <c r="C33" s="19" t="s">
        <v>36</v>
      </c>
      <c r="D33" s="10"/>
      <c r="E33" s="8">
        <f>SUM(E35:E37,E40:E54)</f>
        <v>2028672</v>
      </c>
      <c r="F33" s="7">
        <f>SUM(F35,F36,F37,F40:F54)</f>
        <v>1338778.0061407024</v>
      </c>
      <c r="G33" s="6">
        <f>F33/E33</f>
        <v>0.65992827137196275</v>
      </c>
      <c r="I33" s="8">
        <f>SUM(I35:I37,I40:I54)</f>
        <v>2121892</v>
      </c>
      <c r="J33" s="7">
        <f>SUM(J35,J36,J37,J40:J54)</f>
        <v>1421681</v>
      </c>
      <c r="K33" s="6">
        <f>J33/I33</f>
        <v>0.6700062962676705</v>
      </c>
      <c r="M33" s="8">
        <f>SUM(M35:M37,M40:M54)</f>
        <v>2037681</v>
      </c>
      <c r="N33" s="7">
        <f>SUM(N35,N36,N37,N40:N54)</f>
        <v>1326326</v>
      </c>
      <c r="O33" s="6">
        <f>N33/M33</f>
        <v>0.65089972375460148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x14ac:dyDescent="0.25">
      <c r="A34" s="10"/>
      <c r="B34" s="5"/>
      <c r="C34" s="19" t="s">
        <v>35</v>
      </c>
      <c r="D34" s="10"/>
      <c r="E34" s="27">
        <f>E33/E32</f>
        <v>0.93577704885970348</v>
      </c>
      <c r="F34" s="27">
        <f>F33/F32</f>
        <v>0.94342061560172052</v>
      </c>
      <c r="G34" s="6"/>
      <c r="I34" s="27">
        <f>I33/I32</f>
        <v>0.93704106056189995</v>
      </c>
      <c r="J34" s="27">
        <f>J33/J32</f>
        <v>0.94855819495977067</v>
      </c>
      <c r="K34" s="6"/>
      <c r="M34" s="27">
        <f>M33/M32</f>
        <v>0.93515017062966843</v>
      </c>
      <c r="N34" s="27">
        <f>N33/N32</f>
        <v>0.94798919872431731</v>
      </c>
      <c r="O34" s="6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x14ac:dyDescent="0.25">
      <c r="A35" s="11"/>
      <c r="B35" s="26"/>
      <c r="C35" s="5" t="s">
        <v>34</v>
      </c>
      <c r="D35" s="9"/>
      <c r="E35" s="8">
        <v>588402</v>
      </c>
      <c r="F35" s="7">
        <v>395454</v>
      </c>
      <c r="G35" s="6">
        <f t="shared" ref="G35:G37" si="5">F35/E35</f>
        <v>0.6720813321504685</v>
      </c>
      <c r="I35" s="8">
        <v>583993</v>
      </c>
      <c r="J35" s="7">
        <v>392887</v>
      </c>
      <c r="K35" s="6">
        <f t="shared" ref="K35:K37" si="6">J35/I35</f>
        <v>0.67275977623019456</v>
      </c>
      <c r="M35" s="8">
        <v>555157</v>
      </c>
      <c r="N35" s="7">
        <v>360012</v>
      </c>
      <c r="O35" s="6">
        <f t="shared" ref="O35:O37" si="7">N35/M35</f>
        <v>0.64848682444785888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x14ac:dyDescent="0.25">
      <c r="A36" s="11"/>
      <c r="B36" s="26"/>
      <c r="C36" s="5" t="s">
        <v>33</v>
      </c>
      <c r="D36" s="9"/>
      <c r="E36" s="8">
        <v>80749</v>
      </c>
      <c r="F36" s="7">
        <v>51576</v>
      </c>
      <c r="G36" s="6">
        <f t="shared" si="5"/>
        <v>0.63871998414841047</v>
      </c>
      <c r="I36" s="8">
        <v>81826</v>
      </c>
      <c r="J36" s="7">
        <v>51973</v>
      </c>
      <c r="K36" s="6">
        <f t="shared" si="6"/>
        <v>0.63516486202429545</v>
      </c>
      <c r="M36" s="8">
        <v>79557</v>
      </c>
      <c r="N36" s="7">
        <v>50381</v>
      </c>
      <c r="O36" s="6">
        <f t="shared" si="7"/>
        <v>0.63326922835199917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x14ac:dyDescent="0.25">
      <c r="A37" s="10"/>
      <c r="B37" s="5"/>
      <c r="C37" s="4" t="s">
        <v>32</v>
      </c>
      <c r="D37" s="9"/>
      <c r="E37" s="8">
        <v>103434</v>
      </c>
      <c r="F37" s="7">
        <v>30304</v>
      </c>
      <c r="G37" s="6">
        <f t="shared" si="5"/>
        <v>0.29297909778216058</v>
      </c>
      <c r="H37" s="77"/>
      <c r="I37" s="8">
        <v>102877</v>
      </c>
      <c r="J37" s="7">
        <v>30316</v>
      </c>
      <c r="K37" s="6">
        <f t="shared" si="6"/>
        <v>0.29468199889188057</v>
      </c>
      <c r="M37" s="8">
        <v>102215</v>
      </c>
      <c r="N37" s="7">
        <v>29472</v>
      </c>
      <c r="O37" s="6">
        <f t="shared" si="7"/>
        <v>0.28833341486083258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s="80" customFormat="1" x14ac:dyDescent="0.25">
      <c r="A38" s="82"/>
      <c r="B38" s="82"/>
      <c r="C38" s="88"/>
      <c r="D38" s="88"/>
      <c r="E38" s="78"/>
      <c r="F38" s="78">
        <v>2009</v>
      </c>
      <c r="G38" s="78"/>
      <c r="H38" s="92"/>
      <c r="I38" s="78"/>
      <c r="J38" s="78">
        <v>2008</v>
      </c>
      <c r="K38" s="78"/>
      <c r="L38" s="88"/>
      <c r="M38" s="78"/>
      <c r="N38" s="78">
        <v>2007</v>
      </c>
      <c r="O38" s="78"/>
      <c r="P38" s="88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</row>
    <row r="39" spans="1:40" ht="31.2" x14ac:dyDescent="0.25">
      <c r="A39" s="83"/>
      <c r="B39" s="83"/>
      <c r="C39" s="83" t="s">
        <v>66</v>
      </c>
      <c r="D39" s="83"/>
      <c r="E39" s="45" t="s">
        <v>65</v>
      </c>
      <c r="F39" s="77" t="s">
        <v>64</v>
      </c>
      <c r="G39" s="45" t="s">
        <v>63</v>
      </c>
      <c r="H39" s="23"/>
      <c r="I39" s="45" t="s">
        <v>65</v>
      </c>
      <c r="J39" s="77" t="s">
        <v>64</v>
      </c>
      <c r="K39" s="45" t="s">
        <v>63</v>
      </c>
      <c r="L39" s="21"/>
      <c r="M39" s="45" t="s">
        <v>65</v>
      </c>
      <c r="N39" s="77" t="s">
        <v>64</v>
      </c>
      <c r="O39" s="45" t="s">
        <v>63</v>
      </c>
      <c r="P39" s="21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x14ac:dyDescent="0.25">
      <c r="B40" s="3"/>
      <c r="C40" s="4" t="s">
        <v>31</v>
      </c>
      <c r="E40" s="25">
        <v>143447</v>
      </c>
      <c r="F40" s="25">
        <v>81998</v>
      </c>
      <c r="G40" s="6">
        <f t="shared" ref="G40:G54" si="8">F40/E40</f>
        <v>0.57162575724832165</v>
      </c>
      <c r="I40" s="25">
        <v>150561</v>
      </c>
      <c r="J40" s="25">
        <v>86595</v>
      </c>
      <c r="K40" s="6">
        <f t="shared" ref="K40:K54" si="9">J40/I40</f>
        <v>0.5751489429533545</v>
      </c>
      <c r="M40" s="25">
        <v>155776</v>
      </c>
      <c r="N40" s="25">
        <v>89967</v>
      </c>
      <c r="O40" s="6">
        <f t="shared" ref="O40:O54" si="10">N40/M40</f>
        <v>0.57754082785538208</v>
      </c>
    </row>
    <row r="41" spans="1:40" x14ac:dyDescent="0.25">
      <c r="B41" s="3"/>
      <c r="C41" s="4" t="s">
        <v>30</v>
      </c>
      <c r="E41" s="25">
        <v>80487</v>
      </c>
      <c r="F41" s="25">
        <v>46279</v>
      </c>
      <c r="G41" s="6">
        <f t="shared" si="8"/>
        <v>0.57498726502416542</v>
      </c>
      <c r="I41" s="25">
        <v>83949</v>
      </c>
      <c r="J41" s="25">
        <v>51483</v>
      </c>
      <c r="K41" s="6">
        <f t="shared" si="9"/>
        <v>0.61326519672658397</v>
      </c>
      <c r="M41" s="25">
        <v>85315</v>
      </c>
      <c r="N41" s="25">
        <v>52303</v>
      </c>
      <c r="O41" s="6">
        <f t="shared" si="10"/>
        <v>0.61305749282072319</v>
      </c>
    </row>
    <row r="42" spans="1:40" x14ac:dyDescent="0.25">
      <c r="A42" s="10"/>
      <c r="B42" s="5"/>
      <c r="C42" s="5" t="s">
        <v>29</v>
      </c>
      <c r="D42" s="9"/>
      <c r="E42" s="8">
        <v>3472</v>
      </c>
      <c r="F42" s="15">
        <v>1846.3436965966105</v>
      </c>
      <c r="G42" s="6">
        <f t="shared" si="8"/>
        <v>0.53178101860501459</v>
      </c>
      <c r="I42" s="8">
        <v>3469</v>
      </c>
      <c r="J42" s="15">
        <v>1579</v>
      </c>
      <c r="K42" s="6">
        <f t="shared" si="9"/>
        <v>0.45517440184491209</v>
      </c>
      <c r="M42" s="8">
        <v>3546</v>
      </c>
      <c r="N42" s="15">
        <v>1612</v>
      </c>
      <c r="O42" s="6">
        <f t="shared" si="10"/>
        <v>0.45459672870840384</v>
      </c>
    </row>
    <row r="43" spans="1:40" x14ac:dyDescent="0.25">
      <c r="A43" s="10"/>
      <c r="B43" s="5"/>
      <c r="C43" s="5" t="s">
        <v>28</v>
      </c>
      <c r="D43" s="9"/>
      <c r="E43" s="8">
        <v>58517</v>
      </c>
      <c r="F43" s="15">
        <v>39056.097734094546</v>
      </c>
      <c r="G43" s="6">
        <f t="shared" si="8"/>
        <v>0.66743164779627362</v>
      </c>
      <c r="I43" s="8">
        <v>60720</v>
      </c>
      <c r="J43" s="15">
        <v>37909</v>
      </c>
      <c r="K43" s="6">
        <f t="shared" si="9"/>
        <v>0.62432476943346504</v>
      </c>
      <c r="M43" s="8">
        <v>60779</v>
      </c>
      <c r="N43" s="15">
        <v>39288</v>
      </c>
      <c r="O43" s="6">
        <f t="shared" si="10"/>
        <v>0.64640747626647366</v>
      </c>
    </row>
    <row r="44" spans="1:40" x14ac:dyDescent="0.25">
      <c r="A44" s="10"/>
      <c r="B44" s="5"/>
      <c r="C44" s="5" t="s">
        <v>27</v>
      </c>
      <c r="D44" s="9"/>
      <c r="E44" s="8">
        <v>287027</v>
      </c>
      <c r="F44" s="15">
        <v>257604.80828777002</v>
      </c>
      <c r="G44" s="6">
        <f t="shared" si="8"/>
        <v>0.89749329605845451</v>
      </c>
      <c r="I44" s="8">
        <v>391089</v>
      </c>
      <c r="J44" s="15">
        <v>351477</v>
      </c>
      <c r="K44" s="6">
        <f t="shared" si="9"/>
        <v>0.89871359204682311</v>
      </c>
      <c r="M44" s="8">
        <v>345547</v>
      </c>
      <c r="N44" s="15">
        <v>304968</v>
      </c>
      <c r="O44" s="6">
        <f t="shared" si="10"/>
        <v>0.88256590275707791</v>
      </c>
    </row>
    <row r="45" spans="1:40" x14ac:dyDescent="0.25">
      <c r="A45" s="10"/>
      <c r="B45" s="5"/>
      <c r="C45" s="5" t="s">
        <v>71</v>
      </c>
      <c r="D45" s="9"/>
      <c r="E45" s="8">
        <v>312084</v>
      </c>
      <c r="F45" s="15">
        <v>243607</v>
      </c>
      <c r="G45" s="6">
        <f t="shared" si="8"/>
        <v>0.78058151010625343</v>
      </c>
      <c r="I45" s="8">
        <v>298894</v>
      </c>
      <c r="J45" s="15">
        <v>232941</v>
      </c>
      <c r="K45" s="6">
        <f t="shared" si="9"/>
        <v>0.77934317851813684</v>
      </c>
      <c r="M45" s="8">
        <v>289632</v>
      </c>
      <c r="N45" s="15">
        <v>223107</v>
      </c>
      <c r="O45" s="6">
        <f t="shared" si="10"/>
        <v>0.77031198210142526</v>
      </c>
    </row>
    <row r="46" spans="1:40" x14ac:dyDescent="0.25">
      <c r="A46" s="10"/>
      <c r="B46" s="5"/>
      <c r="C46" s="5" t="s">
        <v>26</v>
      </c>
      <c r="D46" s="10"/>
      <c r="E46" s="15">
        <v>47062</v>
      </c>
      <c r="F46" s="7">
        <v>40456</v>
      </c>
      <c r="G46" s="6">
        <f t="shared" si="8"/>
        <v>0.85963197484169818</v>
      </c>
      <c r="I46" s="15">
        <v>46125</v>
      </c>
      <c r="J46" s="7">
        <v>39475</v>
      </c>
      <c r="K46" s="6">
        <f t="shared" si="9"/>
        <v>0.85582655826558263</v>
      </c>
      <c r="M46" s="15">
        <v>43096</v>
      </c>
      <c r="N46" s="7">
        <v>34354</v>
      </c>
      <c r="O46" s="6">
        <f t="shared" si="10"/>
        <v>0.79715054761462778</v>
      </c>
    </row>
    <row r="47" spans="1:40" x14ac:dyDescent="0.25">
      <c r="A47" s="10"/>
      <c r="B47" s="5"/>
      <c r="C47" s="5" t="s">
        <v>25</v>
      </c>
      <c r="D47" s="10"/>
      <c r="E47" s="15">
        <v>1541</v>
      </c>
      <c r="F47" s="7">
        <v>448.24919914663366</v>
      </c>
      <c r="G47" s="6">
        <f t="shared" si="8"/>
        <v>0.29088202410553776</v>
      </c>
      <c r="I47" s="15">
        <v>1749</v>
      </c>
      <c r="J47" s="7">
        <v>624</v>
      </c>
      <c r="K47" s="6">
        <f t="shared" si="9"/>
        <v>0.35677530017152659</v>
      </c>
      <c r="M47" s="15">
        <v>1844</v>
      </c>
      <c r="N47" s="7">
        <v>657</v>
      </c>
      <c r="O47" s="6">
        <f t="shared" si="10"/>
        <v>0.35629067245119306</v>
      </c>
    </row>
    <row r="48" spans="1:40" x14ac:dyDescent="0.25">
      <c r="A48" s="10"/>
      <c r="B48" s="5"/>
      <c r="C48" s="5" t="s">
        <v>24</v>
      </c>
      <c r="D48" s="10"/>
      <c r="E48" s="15">
        <v>32653</v>
      </c>
      <c r="F48" s="7">
        <v>21169</v>
      </c>
      <c r="G48" s="6">
        <f t="shared" si="8"/>
        <v>0.64830184056595108</v>
      </c>
      <c r="I48" s="15">
        <v>33172</v>
      </c>
      <c r="J48" s="7">
        <v>20079</v>
      </c>
      <c r="K48" s="6">
        <f t="shared" si="9"/>
        <v>0.60529965030748822</v>
      </c>
      <c r="M48" s="15">
        <v>33013</v>
      </c>
      <c r="N48" s="7">
        <v>19358</v>
      </c>
      <c r="O48" s="6">
        <f t="shared" si="10"/>
        <v>0.58637506436858211</v>
      </c>
    </row>
    <row r="49" spans="1:15" x14ac:dyDescent="0.25">
      <c r="A49" s="10"/>
      <c r="B49" s="5"/>
      <c r="C49" s="5" t="s">
        <v>23</v>
      </c>
      <c r="D49" s="10"/>
      <c r="E49" s="15">
        <v>32429</v>
      </c>
      <c r="F49" s="7">
        <v>21697</v>
      </c>
      <c r="G49" s="6">
        <f t="shared" si="8"/>
        <v>0.66906164235714949</v>
      </c>
      <c r="I49" s="15">
        <v>32471</v>
      </c>
      <c r="J49" s="7">
        <v>21488</v>
      </c>
      <c r="K49" s="6">
        <f t="shared" si="9"/>
        <v>0.66175972406147021</v>
      </c>
      <c r="M49" s="15">
        <v>31410</v>
      </c>
      <c r="N49" s="7">
        <v>19833</v>
      </c>
      <c r="O49" s="6">
        <f t="shared" si="10"/>
        <v>0.63142311365807069</v>
      </c>
    </row>
    <row r="50" spans="1:15" x14ac:dyDescent="0.25">
      <c r="A50" s="10"/>
      <c r="B50" s="5"/>
      <c r="C50" s="5" t="s">
        <v>22</v>
      </c>
      <c r="D50" s="10"/>
      <c r="E50" s="15">
        <v>29705</v>
      </c>
      <c r="F50" s="7">
        <v>12485</v>
      </c>
      <c r="G50" s="6">
        <f t="shared" si="8"/>
        <v>0.4202996128597879</v>
      </c>
      <c r="I50" s="15">
        <v>31103</v>
      </c>
      <c r="J50" s="7">
        <v>12556</v>
      </c>
      <c r="K50" s="6">
        <f t="shared" si="9"/>
        <v>0.40369096228659612</v>
      </c>
      <c r="M50" s="15">
        <v>31871</v>
      </c>
      <c r="N50" s="7">
        <v>13339</v>
      </c>
      <c r="O50" s="6">
        <f t="shared" si="10"/>
        <v>0.4185309529038938</v>
      </c>
    </row>
    <row r="51" spans="1:15" x14ac:dyDescent="0.25">
      <c r="A51" s="10"/>
      <c r="B51" s="5"/>
      <c r="C51" s="5" t="s">
        <v>21</v>
      </c>
      <c r="D51" s="10"/>
      <c r="E51" s="15">
        <v>1353</v>
      </c>
      <c r="F51" s="7">
        <v>1167.7762451365006</v>
      </c>
      <c r="G51" s="6">
        <f t="shared" si="8"/>
        <v>0.86310143764708103</v>
      </c>
      <c r="I51" s="15">
        <v>1331</v>
      </c>
      <c r="J51" s="7">
        <v>1269</v>
      </c>
      <c r="K51" s="6">
        <f t="shared" si="9"/>
        <v>0.9534184823441022</v>
      </c>
      <c r="M51" s="15">
        <v>1322</v>
      </c>
      <c r="N51" s="7">
        <v>1347</v>
      </c>
      <c r="O51" s="6">
        <f t="shared" si="10"/>
        <v>1.018910741301059</v>
      </c>
    </row>
    <row r="52" spans="1:15" x14ac:dyDescent="0.25">
      <c r="A52" s="10"/>
      <c r="B52" s="5"/>
      <c r="C52" s="5" t="s">
        <v>20</v>
      </c>
      <c r="D52" s="10"/>
      <c r="E52" s="15">
        <v>101851</v>
      </c>
      <c r="F52" s="7">
        <v>40645</v>
      </c>
      <c r="G52" s="6">
        <f t="shared" si="8"/>
        <v>0.39906333762064194</v>
      </c>
      <c r="I52" s="15">
        <v>102034</v>
      </c>
      <c r="J52" s="7">
        <v>43427</v>
      </c>
      <c r="K52" s="6">
        <f t="shared" si="9"/>
        <v>0.42561303095046749</v>
      </c>
      <c r="M52" s="15">
        <v>98953</v>
      </c>
      <c r="N52" s="7">
        <v>40103</v>
      </c>
      <c r="O52" s="6">
        <f t="shared" si="10"/>
        <v>0.40527321051408244</v>
      </c>
    </row>
    <row r="53" spans="1:15" x14ac:dyDescent="0.25">
      <c r="A53" s="10"/>
      <c r="B53" s="5"/>
      <c r="C53" s="5" t="s">
        <v>19</v>
      </c>
      <c r="D53" s="9"/>
      <c r="E53" s="8">
        <v>94337</v>
      </c>
      <c r="F53" s="7">
        <v>45870</v>
      </c>
      <c r="G53" s="6">
        <f t="shared" si="8"/>
        <v>0.48623551734738224</v>
      </c>
      <c r="I53" s="8">
        <v>84207</v>
      </c>
      <c r="J53" s="7">
        <v>38244</v>
      </c>
      <c r="K53" s="6">
        <f t="shared" si="9"/>
        <v>0.45416651822295057</v>
      </c>
      <c r="M53" s="8">
        <v>84261</v>
      </c>
      <c r="N53" s="7">
        <v>38803</v>
      </c>
      <c r="O53" s="6">
        <f t="shared" si="10"/>
        <v>0.46050960705427185</v>
      </c>
    </row>
    <row r="54" spans="1:15" x14ac:dyDescent="0.25">
      <c r="A54" s="10"/>
      <c r="B54" s="5"/>
      <c r="C54" s="5" t="s">
        <v>18</v>
      </c>
      <c r="D54" s="9"/>
      <c r="E54" s="15">
        <v>30122</v>
      </c>
      <c r="F54" s="7">
        <v>7114.7309779580428</v>
      </c>
      <c r="G54" s="6">
        <f t="shared" si="8"/>
        <v>0.23619716413113481</v>
      </c>
      <c r="I54" s="15">
        <v>32322</v>
      </c>
      <c r="J54" s="7">
        <v>7359</v>
      </c>
      <c r="K54" s="6">
        <f t="shared" si="9"/>
        <v>0.22767774271394098</v>
      </c>
      <c r="M54" s="15">
        <v>34387</v>
      </c>
      <c r="N54" s="7">
        <v>7422</v>
      </c>
      <c r="O54" s="6">
        <f t="shared" si="10"/>
        <v>0.21583738040538575</v>
      </c>
    </row>
    <row r="55" spans="1:15" x14ac:dyDescent="0.25">
      <c r="A55" s="18" t="s">
        <v>17</v>
      </c>
      <c r="B55" s="17"/>
      <c r="C55" s="18"/>
      <c r="D55" s="10"/>
      <c r="E55" s="20"/>
      <c r="F55" s="20"/>
      <c r="G55" s="6"/>
      <c r="I55" s="20"/>
      <c r="J55" s="20"/>
      <c r="K55" s="6"/>
      <c r="M55" s="20"/>
      <c r="N55" s="20"/>
      <c r="O55" s="6"/>
    </row>
    <row r="56" spans="1:15" x14ac:dyDescent="0.25">
      <c r="A56" s="10"/>
      <c r="B56" s="5"/>
      <c r="C56" s="19" t="s">
        <v>16</v>
      </c>
      <c r="D56" s="10"/>
      <c r="E56" s="15">
        <v>6373006</v>
      </c>
      <c r="F56" s="15">
        <v>3745048</v>
      </c>
      <c r="G56" s="6">
        <f>F56/E56</f>
        <v>0.58764231510216691</v>
      </c>
      <c r="I56" s="15">
        <v>6325817</v>
      </c>
      <c r="J56" s="15">
        <v>3773786</v>
      </c>
      <c r="K56" s="6">
        <f>J56/I56</f>
        <v>0.59656894911756064</v>
      </c>
      <c r="M56" s="15">
        <v>6090620</v>
      </c>
      <c r="N56" s="15">
        <v>3736623</v>
      </c>
      <c r="O56" s="6">
        <f>N56/M56</f>
        <v>0.61350453648397041</v>
      </c>
    </row>
    <row r="57" spans="1:15" x14ac:dyDescent="0.25">
      <c r="A57" s="10"/>
      <c r="B57" s="5"/>
      <c r="C57" s="19" t="s">
        <v>15</v>
      </c>
      <c r="D57" s="10"/>
      <c r="E57" s="15">
        <f>SUM(E59:E73)</f>
        <v>3113747</v>
      </c>
      <c r="F57" s="15">
        <f>SUM(F59:F73)</f>
        <v>2719834.1324063269</v>
      </c>
      <c r="G57" s="6">
        <f>F57/E57</f>
        <v>0.8734923333226261</v>
      </c>
      <c r="I57" s="15">
        <f>SUM(I59:I73)</f>
        <v>3091335</v>
      </c>
      <c r="J57" s="15">
        <f>SUM(J59:J73)</f>
        <v>2753302</v>
      </c>
      <c r="K57" s="6">
        <f>J57/I57</f>
        <v>0.89065144993991274</v>
      </c>
      <c r="M57" s="15">
        <f>SUM(M59:M73)</f>
        <v>2966989</v>
      </c>
      <c r="N57" s="15">
        <f>SUM(N59:N73)</f>
        <v>2731372</v>
      </c>
      <c r="O57" s="6">
        <f>N57/M57</f>
        <v>0.9205871676639179</v>
      </c>
    </row>
    <row r="58" spans="1:15" x14ac:dyDescent="0.25">
      <c r="A58" s="10"/>
      <c r="B58" s="5"/>
      <c r="C58" s="19" t="s">
        <v>14</v>
      </c>
      <c r="D58" s="10"/>
      <c r="E58" s="6">
        <f>E57/E56</f>
        <v>0.48858372328536959</v>
      </c>
      <c r="F58" s="6">
        <f>F57/F56</f>
        <v>0.72624813684799949</v>
      </c>
      <c r="G58" s="6"/>
      <c r="I58" s="6">
        <f>I57/I56</f>
        <v>0.48868549311496051</v>
      </c>
      <c r="J58" s="6">
        <f>J57/J56</f>
        <v>0.72958615035404761</v>
      </c>
      <c r="K58" s="6"/>
      <c r="M58" s="6">
        <f>M57/M56</f>
        <v>0.48714071802213899</v>
      </c>
      <c r="N58" s="6">
        <f>N57/N56</f>
        <v>0.7309733949611722</v>
      </c>
      <c r="O58" s="6"/>
    </row>
    <row r="59" spans="1:15" x14ac:dyDescent="0.25">
      <c r="A59" s="18"/>
      <c r="B59" s="17"/>
      <c r="C59" s="5" t="s">
        <v>13</v>
      </c>
      <c r="D59" s="10"/>
      <c r="E59" s="13">
        <v>649911</v>
      </c>
      <c r="F59" s="16">
        <v>618932</v>
      </c>
      <c r="G59" s="6">
        <f t="shared" ref="G59:G73" si="11">F59/E59</f>
        <v>0.95233347335250518</v>
      </c>
      <c r="I59" s="13">
        <v>632397</v>
      </c>
      <c r="J59" s="16">
        <v>602717</v>
      </c>
      <c r="K59" s="6">
        <f t="shared" ref="K59:K71" si="12">J59/I59</f>
        <v>0.95306745604422538</v>
      </c>
      <c r="M59" s="13">
        <v>594140</v>
      </c>
      <c r="N59" s="16">
        <v>571552</v>
      </c>
      <c r="O59" s="6">
        <f t="shared" ref="O59:O71" si="13">N59/M59</f>
        <v>0.96198202443868452</v>
      </c>
    </row>
    <row r="60" spans="1:15" x14ac:dyDescent="0.25">
      <c r="A60" s="18"/>
      <c r="B60" s="17"/>
      <c r="C60" s="5" t="s">
        <v>12</v>
      </c>
      <c r="D60" s="10"/>
      <c r="E60" s="8">
        <v>1209803</v>
      </c>
      <c r="F60" s="7">
        <v>1329751</v>
      </c>
      <c r="G60" s="6">
        <f t="shared" si="11"/>
        <v>1.0991467205817806</v>
      </c>
      <c r="I60" s="8">
        <v>1185399</v>
      </c>
      <c r="J60" s="7">
        <v>1363358</v>
      </c>
      <c r="K60" s="6">
        <f t="shared" si="12"/>
        <v>1.1501258226133142</v>
      </c>
      <c r="M60" s="8">
        <v>1142269</v>
      </c>
      <c r="N60" s="7">
        <v>1395706</v>
      </c>
      <c r="O60" s="6">
        <f t="shared" si="13"/>
        <v>1.221871555649326</v>
      </c>
    </row>
    <row r="61" spans="1:15" x14ac:dyDescent="0.25">
      <c r="A61" s="18"/>
      <c r="B61" s="17"/>
      <c r="C61" s="5" t="s">
        <v>11</v>
      </c>
      <c r="D61" s="10"/>
      <c r="E61" s="13">
        <v>64872</v>
      </c>
      <c r="F61" s="16">
        <v>39548</v>
      </c>
      <c r="G61" s="6">
        <f t="shared" si="11"/>
        <v>0.60963127389320504</v>
      </c>
      <c r="I61" s="13">
        <v>69158</v>
      </c>
      <c r="J61" s="16">
        <v>44166</v>
      </c>
      <c r="K61" s="6">
        <f t="shared" si="12"/>
        <v>0.63862459874490296</v>
      </c>
      <c r="M61" s="13">
        <v>66129</v>
      </c>
      <c r="N61" s="16">
        <v>46054</v>
      </c>
      <c r="O61" s="6">
        <f t="shared" si="13"/>
        <v>0.69642668118374695</v>
      </c>
    </row>
    <row r="62" spans="1:15" ht="20.399999999999999" x14ac:dyDescent="0.25">
      <c r="A62" s="18"/>
      <c r="B62" s="17"/>
      <c r="C62" s="4" t="s">
        <v>72</v>
      </c>
      <c r="D62" s="10"/>
      <c r="E62" s="13">
        <v>100361</v>
      </c>
      <c r="F62" s="16">
        <v>81260</v>
      </c>
      <c r="G62" s="56">
        <f t="shared" si="11"/>
        <v>0.8096770657924891</v>
      </c>
      <c r="I62" s="13">
        <v>95536</v>
      </c>
      <c r="J62" s="16">
        <v>82033</v>
      </c>
      <c r="K62" s="56">
        <f t="shared" si="12"/>
        <v>0.85866060961313018</v>
      </c>
      <c r="M62" s="13">
        <v>89749</v>
      </c>
      <c r="N62" s="16">
        <v>77968</v>
      </c>
      <c r="O62" s="56">
        <f t="shared" si="13"/>
        <v>0.86873391346978801</v>
      </c>
    </row>
    <row r="63" spans="1:15" x14ac:dyDescent="0.25">
      <c r="A63" s="10"/>
      <c r="B63" s="5"/>
      <c r="C63" s="5" t="s">
        <v>10</v>
      </c>
      <c r="D63" s="10"/>
      <c r="E63" s="8">
        <v>107215</v>
      </c>
      <c r="F63" s="7">
        <v>9034.6126568017244</v>
      </c>
      <c r="G63" s="6">
        <f t="shared" si="11"/>
        <v>8.4266312146637365E-2</v>
      </c>
      <c r="I63" s="8">
        <v>110723</v>
      </c>
      <c r="J63" s="7">
        <v>7410</v>
      </c>
      <c r="K63" s="6">
        <f t="shared" si="12"/>
        <v>6.6923764710132491E-2</v>
      </c>
      <c r="M63" s="8">
        <v>109260</v>
      </c>
      <c r="N63" s="7">
        <v>8712</v>
      </c>
      <c r="O63" s="6">
        <f t="shared" si="13"/>
        <v>7.9736408566721581E-2</v>
      </c>
    </row>
    <row r="64" spans="1:15" x14ac:dyDescent="0.25">
      <c r="A64" s="10"/>
      <c r="B64" s="5"/>
      <c r="C64" s="5" t="s">
        <v>9</v>
      </c>
      <c r="D64" s="10"/>
      <c r="E64" s="8">
        <v>26651</v>
      </c>
      <c r="F64" s="7">
        <v>25150</v>
      </c>
      <c r="G64" s="6">
        <f t="shared" si="11"/>
        <v>0.94367941165434688</v>
      </c>
      <c r="I64" s="8">
        <v>26854</v>
      </c>
      <c r="J64" s="7">
        <v>29393</v>
      </c>
      <c r="K64" s="6">
        <f t="shared" si="12"/>
        <v>1.0945482982051091</v>
      </c>
      <c r="M64" s="8">
        <v>25769</v>
      </c>
      <c r="N64" s="7">
        <v>17403</v>
      </c>
      <c r="O64" s="6">
        <f t="shared" si="13"/>
        <v>0.67534634638519153</v>
      </c>
    </row>
    <row r="65" spans="1:15" x14ac:dyDescent="0.25">
      <c r="A65" s="10"/>
      <c r="B65" s="5"/>
      <c r="C65" s="5" t="s">
        <v>8</v>
      </c>
      <c r="D65" s="10"/>
      <c r="E65" s="8">
        <v>504423</v>
      </c>
      <c r="F65" s="7">
        <v>335941</v>
      </c>
      <c r="G65" s="6">
        <f t="shared" si="11"/>
        <v>0.66599064673894726</v>
      </c>
      <c r="I65" s="8">
        <v>508872</v>
      </c>
      <c r="J65" s="7">
        <v>345558</v>
      </c>
      <c r="K65" s="6">
        <f t="shared" si="12"/>
        <v>0.67906664151299345</v>
      </c>
      <c r="M65" s="8">
        <v>494869</v>
      </c>
      <c r="N65" s="7">
        <v>342559</v>
      </c>
      <c r="O65" s="6">
        <f t="shared" si="13"/>
        <v>0.69222157783170901</v>
      </c>
    </row>
    <row r="66" spans="1:15" x14ac:dyDescent="0.25">
      <c r="A66" s="10"/>
      <c r="B66" s="5"/>
      <c r="C66" s="14" t="s">
        <v>7</v>
      </c>
      <c r="D66" s="10"/>
      <c r="E66" s="8">
        <v>12895</v>
      </c>
      <c r="F66" s="7">
        <v>3209</v>
      </c>
      <c r="G66" s="6">
        <f t="shared" si="11"/>
        <v>0.24885614579294299</v>
      </c>
      <c r="I66" s="8">
        <v>12562</v>
      </c>
      <c r="J66" s="7">
        <v>3534</v>
      </c>
      <c r="K66" s="6">
        <f t="shared" si="12"/>
        <v>0.28132462983601336</v>
      </c>
      <c r="M66" s="8">
        <v>11978</v>
      </c>
      <c r="N66" s="7">
        <v>3867</v>
      </c>
      <c r="O66" s="6">
        <f t="shared" si="13"/>
        <v>0.32284187677408582</v>
      </c>
    </row>
    <row r="67" spans="1:15" x14ac:dyDescent="0.25">
      <c r="A67" s="10"/>
      <c r="B67" s="5"/>
      <c r="C67" s="14" t="s">
        <v>6</v>
      </c>
      <c r="D67" s="10"/>
      <c r="E67" s="8">
        <v>196843</v>
      </c>
      <c r="F67" s="7">
        <v>179592</v>
      </c>
      <c r="G67" s="6">
        <f t="shared" si="11"/>
        <v>0.91236162830275902</v>
      </c>
      <c r="I67" s="8">
        <v>199629</v>
      </c>
      <c r="J67" s="7">
        <v>171886</v>
      </c>
      <c r="K67" s="6">
        <f t="shared" si="12"/>
        <v>0.86102720546613964</v>
      </c>
      <c r="M67" s="8">
        <v>189925</v>
      </c>
      <c r="N67" s="7">
        <v>166222</v>
      </c>
      <c r="O67" s="6">
        <f t="shared" si="13"/>
        <v>0.87519810451494007</v>
      </c>
    </row>
    <row r="68" spans="1:15" x14ac:dyDescent="0.25">
      <c r="A68" s="10"/>
      <c r="B68" s="5"/>
      <c r="C68" s="5" t="s">
        <v>5</v>
      </c>
      <c r="D68" s="10"/>
      <c r="E68" s="8">
        <v>28012</v>
      </c>
      <c r="F68" s="7">
        <v>12313.432591645966</v>
      </c>
      <c r="G68" s="6">
        <f t="shared" si="11"/>
        <v>0.43957705953327025</v>
      </c>
      <c r="I68" s="8">
        <v>30982</v>
      </c>
      <c r="J68" s="7">
        <v>13200</v>
      </c>
      <c r="K68" s="6">
        <f t="shared" si="12"/>
        <v>0.42605383771222</v>
      </c>
      <c r="M68" s="8">
        <v>29685</v>
      </c>
      <c r="N68" s="7">
        <v>14261</v>
      </c>
      <c r="O68" s="6">
        <f t="shared" si="13"/>
        <v>0.48041098197742965</v>
      </c>
    </row>
    <row r="69" spans="1:15" x14ac:dyDescent="0.25">
      <c r="A69" s="10"/>
      <c r="B69" s="5"/>
      <c r="C69" s="4" t="s">
        <v>4</v>
      </c>
      <c r="D69" s="10"/>
      <c r="E69" s="8">
        <v>23383</v>
      </c>
      <c r="F69" s="7">
        <v>7451.1190538928004</v>
      </c>
      <c r="G69" s="6">
        <f t="shared" si="11"/>
        <v>0.31865539297321988</v>
      </c>
      <c r="I69" s="8">
        <v>24167</v>
      </c>
      <c r="J69" s="7">
        <v>9261</v>
      </c>
      <c r="K69" s="6">
        <f t="shared" si="12"/>
        <v>0.38320850746886248</v>
      </c>
      <c r="M69" s="8">
        <v>24013</v>
      </c>
      <c r="N69" s="7">
        <v>8853</v>
      </c>
      <c r="O69" s="6">
        <f t="shared" si="13"/>
        <v>0.36867530087869071</v>
      </c>
    </row>
    <row r="70" spans="1:15" x14ac:dyDescent="0.25">
      <c r="A70" s="10"/>
      <c r="B70" s="5"/>
      <c r="C70" s="4" t="s">
        <v>3</v>
      </c>
      <c r="D70" s="10"/>
      <c r="E70" s="13">
        <v>96323</v>
      </c>
      <c r="F70" s="12">
        <v>36824.275917439583</v>
      </c>
      <c r="G70" s="6">
        <f t="shared" si="11"/>
        <v>0.38229992750889802</v>
      </c>
      <c r="I70" s="13">
        <v>98053</v>
      </c>
      <c r="J70" s="12">
        <v>36728</v>
      </c>
      <c r="K70" s="6">
        <f t="shared" si="12"/>
        <v>0.37457293504533262</v>
      </c>
      <c r="M70" s="13">
        <v>95513</v>
      </c>
      <c r="N70" s="12">
        <v>35336</v>
      </c>
      <c r="O70" s="6">
        <f t="shared" si="13"/>
        <v>0.36996011014207492</v>
      </c>
    </row>
    <row r="71" spans="1:15" x14ac:dyDescent="0.25">
      <c r="A71" s="10"/>
      <c r="B71" s="5"/>
      <c r="C71" s="4" t="s">
        <v>2</v>
      </c>
      <c r="D71" s="10"/>
      <c r="E71" s="13">
        <v>404</v>
      </c>
      <c r="F71" s="12">
        <v>143.55389619009998</v>
      </c>
      <c r="G71" s="6">
        <f t="shared" si="11"/>
        <v>0.35533142621311875</v>
      </c>
      <c r="I71" s="13">
        <v>428</v>
      </c>
      <c r="J71" s="12">
        <v>153</v>
      </c>
      <c r="K71" s="6">
        <f t="shared" si="12"/>
        <v>0.3574766355140187</v>
      </c>
      <c r="M71" s="13">
        <v>453</v>
      </c>
      <c r="N71" s="12">
        <v>172</v>
      </c>
      <c r="O71" s="6">
        <f t="shared" si="13"/>
        <v>0.37969094922737306</v>
      </c>
    </row>
    <row r="72" spans="1:15" x14ac:dyDescent="0.25">
      <c r="A72" s="11"/>
      <c r="B72" s="5"/>
      <c r="C72" s="4" t="s">
        <v>1</v>
      </c>
      <c r="D72" s="9"/>
      <c r="E72" s="8">
        <v>30333</v>
      </c>
      <c r="F72" s="7">
        <v>9584.1382903564208</v>
      </c>
      <c r="G72" s="6">
        <f t="shared" si="11"/>
        <v>0.31596407511147662</v>
      </c>
      <c r="I72" s="8">
        <v>29380</v>
      </c>
      <c r="J72" s="7">
        <v>9943</v>
      </c>
      <c r="K72" s="6">
        <f>J72/I72</f>
        <v>0.338427501701838</v>
      </c>
      <c r="M72" s="8">
        <v>28224</v>
      </c>
      <c r="N72" s="7">
        <v>10323</v>
      </c>
      <c r="O72" s="6">
        <f>N72/M72</f>
        <v>0.36575255102040816</v>
      </c>
    </row>
    <row r="73" spans="1:15" x14ac:dyDescent="0.25">
      <c r="A73" s="10"/>
      <c r="B73" s="5"/>
      <c r="C73" s="4" t="s">
        <v>0</v>
      </c>
      <c r="D73" s="9"/>
      <c r="E73" s="8">
        <v>62318</v>
      </c>
      <c r="F73" s="7">
        <v>31100</v>
      </c>
      <c r="G73" s="6">
        <f t="shared" si="11"/>
        <v>0.49905324304374338</v>
      </c>
      <c r="I73" s="8">
        <v>67195</v>
      </c>
      <c r="J73" s="7">
        <v>33962</v>
      </c>
      <c r="K73" s="6">
        <f>J73/I73</f>
        <v>0.50542451075228811</v>
      </c>
      <c r="M73" s="8">
        <v>65013</v>
      </c>
      <c r="N73" s="7">
        <v>32384</v>
      </c>
      <c r="O73" s="6">
        <f>N73/M73</f>
        <v>0.498115761463092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2010-17 Comparable Categories</vt:lpstr>
      <vt:lpstr>Older Comparable Categories</vt:lpstr>
      <vt:lpstr>'2010-17 Comparable Categories'!Print_Area</vt:lpstr>
      <vt:lpstr>'2010-17 Comparable Categories'!Print_Titles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passero_b</dc:creator>
  <cp:lastModifiedBy>Chauhan, Harry - BLS</cp:lastModifiedBy>
  <cp:lastPrinted>2016-09-28T18:51:12Z</cp:lastPrinted>
  <dcterms:created xsi:type="dcterms:W3CDTF">2011-09-30T15:05:10Z</dcterms:created>
  <dcterms:modified xsi:type="dcterms:W3CDTF">2018-10-16T18:28:45Z</dcterms:modified>
</cp:coreProperties>
</file>